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Kevin Kyle C. Raagas\Desktop\SUMMATIVE CLASS RECORD\"/>
    </mc:Choice>
  </mc:AlternateContent>
  <xr:revisionPtr revIDLastSave="0" documentId="13_ncr:1_{58F415AF-DF30-443C-B3D8-C6DC44282429}" xr6:coauthVersionLast="37" xr6:coauthVersionMax="37" xr10:uidLastSave="{00000000-0000-0000-0000-000000000000}"/>
  <bookViews>
    <workbookView xWindow="0" yWindow="0" windowWidth="20490" windowHeight="7545" tabRatio="616" activeTab="2" xr2:uid="{00000000-000D-0000-FFFF-FFFF00000000}"/>
  </bookViews>
  <sheets>
    <sheet name="1st Quarter" sheetId="1" r:id="rId1"/>
    <sheet name="2nd Quarter" sheetId="3" r:id="rId2"/>
    <sheet name="SUMMARY OF GRADES" sheetId="6" r:id="rId3"/>
    <sheet name="Transmutation Table" sheetId="2" r:id="rId4"/>
    <sheet name="FA-TT" sheetId="10" r:id="rId5"/>
    <sheet name="SUMMARY OF GRADES (2)" sheetId="11" r:id="rId6"/>
  </sheets>
  <definedNames>
    <definedName name="_xlnm.Print_Area" localSheetId="0">'1st Quarter'!$C$1:$BA$43</definedName>
    <definedName name="_xlnm.Print_Area" localSheetId="1">'2nd Quarter'!$C$1:$BA$51</definedName>
    <definedName name="_xlnm.Print_Area" localSheetId="2">'SUMMARY OF GRADES'!$A$1:$G$49</definedName>
    <definedName name="_xlnm.Print_Area" localSheetId="5">'SUMMARY OF GRADES (2)'!$A$1:$H$49</definedName>
    <definedName name="Transmu">'Transmutation Table'!$A$1:$C$42</definedName>
    <definedName name="Transmu2">'Transmutation Table'!$E$2:$G$42</definedName>
  </definedNames>
  <calcPr calcId="179021"/>
</workbook>
</file>

<file path=xl/calcChain.xml><?xml version="1.0" encoding="utf-8"?>
<calcChain xmlns="http://schemas.openxmlformats.org/spreadsheetml/2006/main">
  <c r="E10" i="6" l="1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9" i="6"/>
  <c r="C55" i="11"/>
  <c r="B55" i="11"/>
  <c r="C54" i="11"/>
  <c r="B54" i="11"/>
  <c r="C53" i="11"/>
  <c r="B53" i="11"/>
  <c r="C52" i="11"/>
  <c r="B52" i="11"/>
  <c r="C51" i="11"/>
  <c r="B51" i="11"/>
  <c r="C50" i="11"/>
  <c r="B50" i="11"/>
  <c r="C49" i="11"/>
  <c r="B49" i="11"/>
  <c r="E48" i="11"/>
  <c r="D48" i="11"/>
  <c r="C48" i="11"/>
  <c r="B48" i="11"/>
  <c r="E47" i="11"/>
  <c r="D47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E37" i="11"/>
  <c r="D37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E31" i="11"/>
  <c r="D31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D18" i="11"/>
  <c r="E18" i="11" s="1"/>
  <c r="C18" i="11"/>
  <c r="B18" i="11"/>
  <c r="C17" i="1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C10" i="11"/>
  <c r="B10" i="11"/>
  <c r="A10" i="11"/>
  <c r="C9" i="11"/>
  <c r="B9" i="11"/>
  <c r="F6" i="11"/>
  <c r="F5" i="11"/>
  <c r="F4" i="1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10" i="6"/>
  <c r="E6" i="6"/>
  <c r="E5" i="6"/>
  <c r="E4" i="6"/>
  <c r="AX56" i="3"/>
  <c r="AY56" i="3" s="1"/>
  <c r="AT56" i="3"/>
  <c r="W56" i="3"/>
  <c r="AX55" i="3"/>
  <c r="AY55" i="3" s="1"/>
  <c r="AT55" i="3"/>
  <c r="W55" i="3"/>
  <c r="AX54" i="3"/>
  <c r="AY54" i="3" s="1"/>
  <c r="AT54" i="3"/>
  <c r="W54" i="3"/>
  <c r="AX53" i="3"/>
  <c r="AY53" i="3" s="1"/>
  <c r="AT53" i="3"/>
  <c r="W53" i="3"/>
  <c r="AX52" i="3"/>
  <c r="AY52" i="3" s="1"/>
  <c r="AT52" i="3"/>
  <c r="W52" i="3"/>
  <c r="AX51" i="3"/>
  <c r="AY51" i="3" s="1"/>
  <c r="AT51" i="3"/>
  <c r="W51" i="3"/>
  <c r="AX50" i="3"/>
  <c r="AY50" i="3" s="1"/>
  <c r="AT50" i="3"/>
  <c r="W50" i="3"/>
  <c r="AX49" i="3"/>
  <c r="AY49" i="3" s="1"/>
  <c r="AT49" i="3"/>
  <c r="W49" i="3"/>
  <c r="AX48" i="3"/>
  <c r="AY48" i="3" s="1"/>
  <c r="AT48" i="3"/>
  <c r="W48" i="3"/>
  <c r="AX47" i="3"/>
  <c r="AY47" i="3" s="1"/>
  <c r="AT47" i="3"/>
  <c r="W47" i="3"/>
  <c r="AX46" i="3"/>
  <c r="AY46" i="3" s="1"/>
  <c r="AT46" i="3"/>
  <c r="W46" i="3"/>
  <c r="AX45" i="3"/>
  <c r="AY45" i="3" s="1"/>
  <c r="AT45" i="3"/>
  <c r="W45" i="3"/>
  <c r="AY44" i="3"/>
  <c r="AX44" i="3"/>
  <c r="AT44" i="3"/>
  <c r="W44" i="3"/>
  <c r="AX43" i="3"/>
  <c r="AY43" i="3" s="1"/>
  <c r="AT43" i="3"/>
  <c r="AU43" i="3" s="1"/>
  <c r="AV43" i="3" s="1"/>
  <c r="W43" i="3"/>
  <c r="AY42" i="3"/>
  <c r="AX42" i="3"/>
  <c r="AT42" i="3"/>
  <c r="W42" i="3"/>
  <c r="AX41" i="3"/>
  <c r="AY41" i="3" s="1"/>
  <c r="AT41" i="3"/>
  <c r="AU41" i="3" s="1"/>
  <c r="AV41" i="3" s="1"/>
  <c r="W41" i="3"/>
  <c r="AY40" i="3"/>
  <c r="AX40" i="3"/>
  <c r="AT40" i="3"/>
  <c r="W40" i="3"/>
  <c r="AX39" i="3"/>
  <c r="AY39" i="3" s="1"/>
  <c r="AT39" i="3"/>
  <c r="AU39" i="3" s="1"/>
  <c r="AV39" i="3" s="1"/>
  <c r="W39" i="3"/>
  <c r="AY38" i="3"/>
  <c r="AX38" i="3"/>
  <c r="AT38" i="3"/>
  <c r="W38" i="3"/>
  <c r="AX37" i="3"/>
  <c r="AY37" i="3" s="1"/>
  <c r="AT37" i="3"/>
  <c r="AU37" i="3" s="1"/>
  <c r="AV37" i="3" s="1"/>
  <c r="W37" i="3"/>
  <c r="AY36" i="3"/>
  <c r="AX36" i="3"/>
  <c r="AT36" i="3"/>
  <c r="W36" i="3"/>
  <c r="AX35" i="3"/>
  <c r="AY35" i="3" s="1"/>
  <c r="AT35" i="3"/>
  <c r="AU35" i="3" s="1"/>
  <c r="AV35" i="3" s="1"/>
  <c r="W35" i="3"/>
  <c r="AY34" i="3"/>
  <c r="AX34" i="3"/>
  <c r="AT34" i="3"/>
  <c r="W34" i="3"/>
  <c r="AX33" i="3"/>
  <c r="AY33" i="3" s="1"/>
  <c r="AT33" i="3"/>
  <c r="AU33" i="3" s="1"/>
  <c r="AV33" i="3" s="1"/>
  <c r="W33" i="3"/>
  <c r="AY32" i="3"/>
  <c r="AX32" i="3"/>
  <c r="AT32" i="3"/>
  <c r="W32" i="3"/>
  <c r="AX31" i="3"/>
  <c r="AY31" i="3" s="1"/>
  <c r="AT31" i="3"/>
  <c r="AU31" i="3" s="1"/>
  <c r="AV31" i="3" s="1"/>
  <c r="W31" i="3"/>
  <c r="AY30" i="3"/>
  <c r="AX30" i="3"/>
  <c r="AT30" i="3"/>
  <c r="W30" i="3"/>
  <c r="AX29" i="3"/>
  <c r="AY29" i="3" s="1"/>
  <c r="AT29" i="3"/>
  <c r="AU29" i="3" s="1"/>
  <c r="AV29" i="3" s="1"/>
  <c r="W29" i="3"/>
  <c r="AY28" i="3"/>
  <c r="AX28" i="3"/>
  <c r="AT28" i="3"/>
  <c r="W28" i="3"/>
  <c r="AX27" i="3"/>
  <c r="AY27" i="3" s="1"/>
  <c r="AT27" i="3"/>
  <c r="AU27" i="3" s="1"/>
  <c r="AV27" i="3" s="1"/>
  <c r="W27" i="3"/>
  <c r="AY26" i="3"/>
  <c r="AX26" i="3"/>
  <c r="AT26" i="3"/>
  <c r="W26" i="3"/>
  <c r="X26" i="3" s="1"/>
  <c r="Y26" i="3" s="1"/>
  <c r="AX25" i="3"/>
  <c r="AY25" i="3" s="1"/>
  <c r="AT25" i="3"/>
  <c r="AU25" i="3" s="1"/>
  <c r="AV25" i="3" s="1"/>
  <c r="W25" i="3"/>
  <c r="AY24" i="3"/>
  <c r="AX24" i="3"/>
  <c r="AT24" i="3"/>
  <c r="W24" i="3"/>
  <c r="AX23" i="3"/>
  <c r="AY23" i="3" s="1"/>
  <c r="AT23" i="3"/>
  <c r="AU23" i="3" s="1"/>
  <c r="AV23" i="3" s="1"/>
  <c r="W23" i="3"/>
  <c r="AY22" i="3"/>
  <c r="AX22" i="3"/>
  <c r="AT22" i="3"/>
  <c r="W22" i="3"/>
  <c r="AX21" i="3"/>
  <c r="AY21" i="3" s="1"/>
  <c r="AT21" i="3"/>
  <c r="AU21" i="3" s="1"/>
  <c r="AV21" i="3" s="1"/>
  <c r="W21" i="3"/>
  <c r="AY20" i="3"/>
  <c r="AX20" i="3"/>
  <c r="AT20" i="3"/>
  <c r="W20" i="3"/>
  <c r="AX19" i="3"/>
  <c r="AY19" i="3" s="1"/>
  <c r="AT19" i="3"/>
  <c r="AU19" i="3" s="1"/>
  <c r="AV19" i="3" s="1"/>
  <c r="W19" i="3"/>
  <c r="AY18" i="3"/>
  <c r="AX18" i="3"/>
  <c r="AT18" i="3"/>
  <c r="W18" i="3"/>
  <c r="X18" i="3" s="1"/>
  <c r="Y18" i="3" s="1"/>
  <c r="AX17" i="3"/>
  <c r="AY17" i="3" s="1"/>
  <c r="AT17" i="3"/>
  <c r="AU17" i="3" s="1"/>
  <c r="AV17" i="3" s="1"/>
  <c r="W17" i="3"/>
  <c r="AY16" i="3"/>
  <c r="AX16" i="3"/>
  <c r="AT16" i="3"/>
  <c r="W16" i="3"/>
  <c r="X16" i="3" s="1"/>
  <c r="Y16" i="3" s="1"/>
  <c r="AX15" i="3"/>
  <c r="AY15" i="3" s="1"/>
  <c r="AT15" i="3"/>
  <c r="AU15" i="3" s="1"/>
  <c r="AV15" i="3" s="1"/>
  <c r="W15" i="3"/>
  <c r="AY14" i="3"/>
  <c r="AX14" i="3"/>
  <c r="AT14" i="3"/>
  <c r="W14" i="3"/>
  <c r="AX13" i="3"/>
  <c r="AY13" i="3" s="1"/>
  <c r="AT13" i="3"/>
  <c r="AU13" i="3" s="1"/>
  <c r="AV13" i="3" s="1"/>
  <c r="W13" i="3"/>
  <c r="AY12" i="3"/>
  <c r="AX12" i="3"/>
  <c r="AU12" i="3"/>
  <c r="AV12" i="3" s="1"/>
  <c r="AT12" i="3"/>
  <c r="W12" i="3"/>
  <c r="AX11" i="3"/>
  <c r="AY11" i="3" s="1"/>
  <c r="AT11" i="3"/>
  <c r="AU11" i="3" s="1"/>
  <c r="AV11" i="3" s="1"/>
  <c r="W11" i="3"/>
  <c r="AY10" i="3"/>
  <c r="AX10" i="3"/>
  <c r="AU10" i="3"/>
  <c r="AV10" i="3" s="1"/>
  <c r="AT10" i="3"/>
  <c r="AU45" i="3" s="1"/>
  <c r="AV45" i="3" s="1"/>
  <c r="W10" i="3"/>
  <c r="B7" i="3"/>
  <c r="AU6" i="3"/>
  <c r="AU5" i="3"/>
  <c r="AU4" i="3"/>
  <c r="AX83" i="1"/>
  <c r="AY83" i="1" s="1"/>
  <c r="AT83" i="1"/>
  <c r="W83" i="1"/>
  <c r="AY82" i="1"/>
  <c r="AX82" i="1"/>
  <c r="AT82" i="1"/>
  <c r="W82" i="1"/>
  <c r="AX81" i="1"/>
  <c r="AY81" i="1" s="1"/>
  <c r="AT81" i="1"/>
  <c r="W81" i="1"/>
  <c r="AY80" i="1"/>
  <c r="AX80" i="1"/>
  <c r="AT80" i="1"/>
  <c r="W80" i="1"/>
  <c r="AX79" i="1"/>
  <c r="AY79" i="1" s="1"/>
  <c r="AT79" i="1"/>
  <c r="W79" i="1"/>
  <c r="AY78" i="1"/>
  <c r="AX78" i="1"/>
  <c r="AT78" i="1"/>
  <c r="W78" i="1"/>
  <c r="AY77" i="1"/>
  <c r="AX77" i="1"/>
  <c r="AT77" i="1"/>
  <c r="W77" i="1"/>
  <c r="AY76" i="1"/>
  <c r="AX76" i="1"/>
  <c r="AT76" i="1"/>
  <c r="W76" i="1"/>
  <c r="AY75" i="1"/>
  <c r="AX75" i="1"/>
  <c r="AT75" i="1"/>
  <c r="W75" i="1"/>
  <c r="AY74" i="1"/>
  <c r="AX74" i="1"/>
  <c r="AT74" i="1"/>
  <c r="W74" i="1"/>
  <c r="AY73" i="1"/>
  <c r="AX73" i="1"/>
  <c r="AT73" i="1"/>
  <c r="W73" i="1"/>
  <c r="AY72" i="1"/>
  <c r="AX72" i="1"/>
  <c r="AT72" i="1"/>
  <c r="W72" i="1"/>
  <c r="AY71" i="1"/>
  <c r="AX71" i="1"/>
  <c r="AT71" i="1"/>
  <c r="W71" i="1"/>
  <c r="AY70" i="1"/>
  <c r="AX70" i="1"/>
  <c r="AT70" i="1"/>
  <c r="W70" i="1"/>
  <c r="AY69" i="1"/>
  <c r="AX69" i="1"/>
  <c r="AT69" i="1"/>
  <c r="W69" i="1"/>
  <c r="AY68" i="1"/>
  <c r="AX68" i="1"/>
  <c r="AT68" i="1"/>
  <c r="W68" i="1"/>
  <c r="AY67" i="1"/>
  <c r="AX67" i="1"/>
  <c r="AT67" i="1"/>
  <c r="W67" i="1"/>
  <c r="AY66" i="1"/>
  <c r="AX66" i="1"/>
  <c r="AT66" i="1"/>
  <c r="W66" i="1"/>
  <c r="AY65" i="1"/>
  <c r="AX65" i="1"/>
  <c r="AT65" i="1"/>
  <c r="W65" i="1"/>
  <c r="AY64" i="1"/>
  <c r="AX64" i="1"/>
  <c r="AT64" i="1"/>
  <c r="W64" i="1"/>
  <c r="AY63" i="1"/>
  <c r="AX63" i="1"/>
  <c r="AT63" i="1"/>
  <c r="W63" i="1"/>
  <c r="AY62" i="1"/>
  <c r="AX62" i="1"/>
  <c r="AT62" i="1"/>
  <c r="W62" i="1"/>
  <c r="AY61" i="1"/>
  <c r="AX61" i="1"/>
  <c r="AT61" i="1"/>
  <c r="W61" i="1"/>
  <c r="AY60" i="1"/>
  <c r="AX60" i="1"/>
  <c r="AT60" i="1"/>
  <c r="W60" i="1"/>
  <c r="AY59" i="1"/>
  <c r="AX59" i="1"/>
  <c r="AT59" i="1"/>
  <c r="W59" i="1"/>
  <c r="AY58" i="1"/>
  <c r="AX58" i="1"/>
  <c r="AT58" i="1"/>
  <c r="W58" i="1"/>
  <c r="AY57" i="1"/>
  <c r="AX57" i="1"/>
  <c r="AT57" i="1"/>
  <c r="W57" i="1"/>
  <c r="AY56" i="1"/>
  <c r="AX56" i="1"/>
  <c r="AT56" i="1"/>
  <c r="W56" i="1"/>
  <c r="AY55" i="1"/>
  <c r="AX55" i="1"/>
  <c r="AT55" i="1"/>
  <c r="W55" i="1"/>
  <c r="AY54" i="1"/>
  <c r="AX54" i="1"/>
  <c r="AT54" i="1"/>
  <c r="W54" i="1"/>
  <c r="AY53" i="1"/>
  <c r="AX53" i="1"/>
  <c r="AT53" i="1"/>
  <c r="W53" i="1"/>
  <c r="AY52" i="1"/>
  <c r="AX52" i="1"/>
  <c r="AT52" i="1"/>
  <c r="W52" i="1"/>
  <c r="AY51" i="1"/>
  <c r="AX51" i="1"/>
  <c r="AT51" i="1"/>
  <c r="W51" i="1"/>
  <c r="AY50" i="1"/>
  <c r="AX50" i="1"/>
  <c r="AT50" i="1"/>
  <c r="W50" i="1"/>
  <c r="AY49" i="1"/>
  <c r="AX49" i="1"/>
  <c r="AT49" i="1"/>
  <c r="W49" i="1"/>
  <c r="AY48" i="1"/>
  <c r="AX48" i="1"/>
  <c r="AT48" i="1"/>
  <c r="W48" i="1"/>
  <c r="AY47" i="1"/>
  <c r="AX47" i="1"/>
  <c r="AT47" i="1"/>
  <c r="W47" i="1"/>
  <c r="AY46" i="1"/>
  <c r="AX46" i="1"/>
  <c r="AT46" i="1"/>
  <c r="W46" i="1"/>
  <c r="AX45" i="1"/>
  <c r="AY45" i="1" s="1"/>
  <c r="AT45" i="1"/>
  <c r="W45" i="1"/>
  <c r="AY44" i="1"/>
  <c r="AX44" i="1"/>
  <c r="AT44" i="1"/>
  <c r="W44" i="1"/>
  <c r="AX43" i="1"/>
  <c r="AY43" i="1" s="1"/>
  <c r="AT43" i="1"/>
  <c r="W43" i="1"/>
  <c r="AY42" i="1"/>
  <c r="AX42" i="1"/>
  <c r="AT42" i="1"/>
  <c r="W42" i="1"/>
  <c r="AX41" i="1"/>
  <c r="AY41" i="1" s="1"/>
  <c r="AT41" i="1"/>
  <c r="W41" i="1"/>
  <c r="AY40" i="1"/>
  <c r="AX40" i="1"/>
  <c r="AT40" i="1"/>
  <c r="W40" i="1"/>
  <c r="AX39" i="1"/>
  <c r="AY39" i="1" s="1"/>
  <c r="AT39" i="1"/>
  <c r="W39" i="1"/>
  <c r="AY38" i="1"/>
  <c r="AX38" i="1"/>
  <c r="AT38" i="1"/>
  <c r="W38" i="1"/>
  <c r="AX37" i="1"/>
  <c r="AY37" i="1" s="1"/>
  <c r="AT37" i="1"/>
  <c r="W37" i="1"/>
  <c r="AY36" i="1"/>
  <c r="AX36" i="1"/>
  <c r="AT36" i="1"/>
  <c r="W36" i="1"/>
  <c r="AX35" i="1"/>
  <c r="AY35" i="1" s="1"/>
  <c r="AT35" i="1"/>
  <c r="W35" i="1"/>
  <c r="AY34" i="1"/>
  <c r="AX34" i="1"/>
  <c r="AT34" i="1"/>
  <c r="W34" i="1"/>
  <c r="AX33" i="1"/>
  <c r="AY33" i="1" s="1"/>
  <c r="AT33" i="1"/>
  <c r="W33" i="1"/>
  <c r="AY32" i="1"/>
  <c r="AX32" i="1"/>
  <c r="AT32" i="1"/>
  <c r="W32" i="1"/>
  <c r="X32" i="1" s="1"/>
  <c r="Y32" i="1" s="1"/>
  <c r="AY31" i="1"/>
  <c r="AX31" i="1"/>
  <c r="AT31" i="1"/>
  <c r="W31" i="1"/>
  <c r="AY30" i="1"/>
  <c r="AX30" i="1"/>
  <c r="AT30" i="1"/>
  <c r="W30" i="1"/>
  <c r="AX29" i="1"/>
  <c r="AY29" i="1" s="1"/>
  <c r="AT29" i="1"/>
  <c r="W29" i="1"/>
  <c r="AY28" i="1"/>
  <c r="AX28" i="1"/>
  <c r="AT28" i="1"/>
  <c r="AU28" i="1" s="1"/>
  <c r="AV28" i="1" s="1"/>
  <c r="W28" i="1"/>
  <c r="X28" i="1" s="1"/>
  <c r="Y28" i="1" s="1"/>
  <c r="AZ28" i="1" s="1"/>
  <c r="BA28" i="1" s="1"/>
  <c r="AX27" i="1"/>
  <c r="AY27" i="1" s="1"/>
  <c r="AT27" i="1"/>
  <c r="W27" i="1"/>
  <c r="X27" i="1" s="1"/>
  <c r="Y27" i="1" s="1"/>
  <c r="AX26" i="1"/>
  <c r="AY26" i="1" s="1"/>
  <c r="AT26" i="1"/>
  <c r="W26" i="1"/>
  <c r="X26" i="1" s="1"/>
  <c r="Y26" i="1" s="1"/>
  <c r="AX25" i="1"/>
  <c r="AY25" i="1" s="1"/>
  <c r="AT25" i="1"/>
  <c r="W25" i="1"/>
  <c r="X25" i="1" s="1"/>
  <c r="Y25" i="1" s="1"/>
  <c r="AX24" i="1"/>
  <c r="AY24" i="1" s="1"/>
  <c r="AT24" i="1"/>
  <c r="W24" i="1"/>
  <c r="X24" i="1" s="1"/>
  <c r="Y24" i="1" s="1"/>
  <c r="AX23" i="1"/>
  <c r="AY23" i="1" s="1"/>
  <c r="AT23" i="1"/>
  <c r="W23" i="1"/>
  <c r="X23" i="1" s="1"/>
  <c r="Y23" i="1" s="1"/>
  <c r="AX22" i="1"/>
  <c r="AY22" i="1" s="1"/>
  <c r="AT22" i="1"/>
  <c r="W22" i="1"/>
  <c r="X22" i="1" s="1"/>
  <c r="Y22" i="1" s="1"/>
  <c r="AX21" i="1"/>
  <c r="AY21" i="1" s="1"/>
  <c r="AT21" i="1"/>
  <c r="W21" i="1"/>
  <c r="X21" i="1" s="1"/>
  <c r="Y21" i="1" s="1"/>
  <c r="AX20" i="1"/>
  <c r="AY20" i="1" s="1"/>
  <c r="AT20" i="1"/>
  <c r="W20" i="1"/>
  <c r="X20" i="1" s="1"/>
  <c r="Y20" i="1" s="1"/>
  <c r="AX19" i="1"/>
  <c r="AY19" i="1" s="1"/>
  <c r="AT19" i="1"/>
  <c r="W19" i="1"/>
  <c r="X19" i="1" s="1"/>
  <c r="Y19" i="1" s="1"/>
  <c r="AX18" i="1"/>
  <c r="AY18" i="1" s="1"/>
  <c r="AT18" i="1"/>
  <c r="W18" i="1"/>
  <c r="X18" i="1" s="1"/>
  <c r="Y18" i="1" s="1"/>
  <c r="AX17" i="1"/>
  <c r="AY17" i="1" s="1"/>
  <c r="AT17" i="1"/>
  <c r="W17" i="1"/>
  <c r="X17" i="1" s="1"/>
  <c r="Y17" i="1" s="1"/>
  <c r="AX16" i="1"/>
  <c r="AY16" i="1" s="1"/>
  <c r="AU16" i="1"/>
  <c r="AV16" i="1" s="1"/>
  <c r="AT16" i="1"/>
  <c r="W16" i="1"/>
  <c r="X16" i="1" s="1"/>
  <c r="Y16" i="1" s="1"/>
  <c r="AZ16" i="1" s="1"/>
  <c r="BA16" i="1" s="1"/>
  <c r="AX15" i="1"/>
  <c r="AY15" i="1" s="1"/>
  <c r="AT15" i="1"/>
  <c r="AU15" i="1" s="1"/>
  <c r="AV15" i="1" s="1"/>
  <c r="W15" i="1"/>
  <c r="X15" i="1" s="1"/>
  <c r="Y15" i="1" s="1"/>
  <c r="AZ15" i="1" s="1"/>
  <c r="BA15" i="1" s="1"/>
  <c r="AX14" i="1"/>
  <c r="AY14" i="1" s="1"/>
  <c r="AU14" i="1"/>
  <c r="AV14" i="1" s="1"/>
  <c r="AT14" i="1"/>
  <c r="W14" i="1"/>
  <c r="X14" i="1" s="1"/>
  <c r="Y14" i="1" s="1"/>
  <c r="AX13" i="1"/>
  <c r="AY13" i="1" s="1"/>
  <c r="AT13" i="1"/>
  <c r="AU13" i="1" s="1"/>
  <c r="AV13" i="1" s="1"/>
  <c r="W13" i="1"/>
  <c r="X13" i="1" s="1"/>
  <c r="Y13" i="1" s="1"/>
  <c r="AX12" i="1"/>
  <c r="AY12" i="1" s="1"/>
  <c r="AU12" i="1"/>
  <c r="AV12" i="1" s="1"/>
  <c r="AT12" i="1"/>
  <c r="W12" i="1"/>
  <c r="X12" i="1" s="1"/>
  <c r="Y12" i="1" s="1"/>
  <c r="AX11" i="1"/>
  <c r="AY11" i="1" s="1"/>
  <c r="AT11" i="1"/>
  <c r="AU11" i="1" s="1"/>
  <c r="AV11" i="1" s="1"/>
  <c r="W11" i="1"/>
  <c r="X11" i="1" s="1"/>
  <c r="Y11" i="1" s="1"/>
  <c r="AX10" i="1"/>
  <c r="AY10" i="1" s="1"/>
  <c r="AU10" i="1"/>
  <c r="AV10" i="1" s="1"/>
  <c r="AT10" i="1"/>
  <c r="AU27" i="1" s="1"/>
  <c r="AV27" i="1" s="1"/>
  <c r="W10" i="1"/>
  <c r="X10" i="1" s="1"/>
  <c r="Y10" i="1" s="1"/>
  <c r="D14" i="11" l="1"/>
  <c r="E14" i="11" s="1"/>
  <c r="C14" i="6"/>
  <c r="D27" i="11"/>
  <c r="E27" i="11" s="1"/>
  <c r="C26" i="6"/>
  <c r="AZ14" i="1"/>
  <c r="BA14" i="1" s="1"/>
  <c r="AZ12" i="1"/>
  <c r="BA12" i="1" s="1"/>
  <c r="AZ13" i="1"/>
  <c r="BA13" i="1" s="1"/>
  <c r="AZ27" i="1"/>
  <c r="BA27" i="1" s="1"/>
  <c r="D13" i="11"/>
  <c r="E13" i="11" s="1"/>
  <c r="C13" i="6"/>
  <c r="AZ10" i="1"/>
  <c r="BA10" i="1" s="1"/>
  <c r="AZ11" i="1"/>
  <c r="BA11" i="1" s="1"/>
  <c r="AZ26" i="1"/>
  <c r="BA26" i="1" s="1"/>
  <c r="AU18" i="1"/>
  <c r="AV18" i="1" s="1"/>
  <c r="AZ18" i="1" s="1"/>
  <c r="BA18" i="1" s="1"/>
  <c r="AU20" i="1"/>
  <c r="AV20" i="1" s="1"/>
  <c r="AZ20" i="1" s="1"/>
  <c r="BA20" i="1" s="1"/>
  <c r="AU22" i="1"/>
  <c r="AV22" i="1" s="1"/>
  <c r="AZ22" i="1" s="1"/>
  <c r="BA22" i="1" s="1"/>
  <c r="AU24" i="1"/>
  <c r="AV24" i="1" s="1"/>
  <c r="AZ24" i="1" s="1"/>
  <c r="BA24" i="1" s="1"/>
  <c r="AU26" i="1"/>
  <c r="AV26" i="1" s="1"/>
  <c r="AU29" i="1"/>
  <c r="AV29" i="1" s="1"/>
  <c r="AU30" i="1"/>
  <c r="AV30" i="1" s="1"/>
  <c r="X40" i="1"/>
  <c r="Y40" i="1" s="1"/>
  <c r="AU43" i="1"/>
  <c r="AV43" i="1" s="1"/>
  <c r="AU31" i="1"/>
  <c r="AV31" i="1" s="1"/>
  <c r="AU32" i="1"/>
  <c r="AV32" i="1" s="1"/>
  <c r="AZ32" i="1" s="1"/>
  <c r="BA32" i="1" s="1"/>
  <c r="AU33" i="1"/>
  <c r="AV33" i="1" s="1"/>
  <c r="AU34" i="1"/>
  <c r="AV34" i="1" s="1"/>
  <c r="X36" i="1"/>
  <c r="Y36" i="1" s="1"/>
  <c r="X38" i="1"/>
  <c r="Y38" i="1" s="1"/>
  <c r="AU41" i="1"/>
  <c r="AV41" i="1" s="1"/>
  <c r="X46" i="1"/>
  <c r="Y46" i="1" s="1"/>
  <c r="AU80" i="1"/>
  <c r="AV80" i="1" s="1"/>
  <c r="X83" i="1"/>
  <c r="Y83" i="1" s="1"/>
  <c r="X81" i="1"/>
  <c r="Y81" i="1" s="1"/>
  <c r="X78" i="1"/>
  <c r="Y78" i="1" s="1"/>
  <c r="X76" i="1"/>
  <c r="Y76" i="1" s="1"/>
  <c r="X74" i="1"/>
  <c r="Y74" i="1" s="1"/>
  <c r="X72" i="1"/>
  <c r="Y72" i="1" s="1"/>
  <c r="X70" i="1"/>
  <c r="Y70" i="1" s="1"/>
  <c r="X68" i="1"/>
  <c r="Y68" i="1" s="1"/>
  <c r="X66" i="1"/>
  <c r="Y66" i="1" s="1"/>
  <c r="X64" i="1"/>
  <c r="Y64" i="1" s="1"/>
  <c r="X62" i="1"/>
  <c r="Y62" i="1" s="1"/>
  <c r="X60" i="1"/>
  <c r="Y60" i="1" s="1"/>
  <c r="X58" i="1"/>
  <c r="Y58" i="1" s="1"/>
  <c r="X56" i="1"/>
  <c r="Y56" i="1" s="1"/>
  <c r="X54" i="1"/>
  <c r="Y54" i="1" s="1"/>
  <c r="X52" i="1"/>
  <c r="Y52" i="1" s="1"/>
  <c r="X50" i="1"/>
  <c r="Y50" i="1" s="1"/>
  <c r="X48" i="1"/>
  <c r="Y48" i="1" s="1"/>
  <c r="X79" i="1"/>
  <c r="Y79" i="1" s="1"/>
  <c r="X77" i="1"/>
  <c r="Y77" i="1" s="1"/>
  <c r="X75" i="1"/>
  <c r="Y75" i="1" s="1"/>
  <c r="X73" i="1"/>
  <c r="Y73" i="1" s="1"/>
  <c r="X71" i="1"/>
  <c r="Y71" i="1" s="1"/>
  <c r="AZ71" i="1" s="1"/>
  <c r="BA71" i="1" s="1"/>
  <c r="X69" i="1"/>
  <c r="Y69" i="1" s="1"/>
  <c r="X67" i="1"/>
  <c r="Y67" i="1" s="1"/>
  <c r="X65" i="1"/>
  <c r="Y65" i="1" s="1"/>
  <c r="X63" i="1"/>
  <c r="Y63" i="1" s="1"/>
  <c r="AZ63" i="1" s="1"/>
  <c r="BA63" i="1" s="1"/>
  <c r="X61" i="1"/>
  <c r="Y61" i="1" s="1"/>
  <c r="X59" i="1"/>
  <c r="Y59" i="1" s="1"/>
  <c r="X57" i="1"/>
  <c r="Y57" i="1" s="1"/>
  <c r="X55" i="1"/>
  <c r="Y55" i="1" s="1"/>
  <c r="AZ55" i="1" s="1"/>
  <c r="BA55" i="1" s="1"/>
  <c r="C53" i="6" s="1"/>
  <c r="X53" i="1"/>
  <c r="Y53" i="1" s="1"/>
  <c r="X51" i="1"/>
  <c r="Y51" i="1" s="1"/>
  <c r="X49" i="1"/>
  <c r="Y49" i="1" s="1"/>
  <c r="AZ49" i="1" s="1"/>
  <c r="BA49" i="1" s="1"/>
  <c r="X47" i="1"/>
  <c r="Y47" i="1" s="1"/>
  <c r="X45" i="1"/>
  <c r="Y45" i="1" s="1"/>
  <c r="X43" i="1"/>
  <c r="Y43" i="1" s="1"/>
  <c r="X41" i="1"/>
  <c r="Y41" i="1" s="1"/>
  <c r="AZ41" i="1" s="1"/>
  <c r="BA41" i="1" s="1"/>
  <c r="X39" i="1"/>
  <c r="Y39" i="1" s="1"/>
  <c r="X37" i="1"/>
  <c r="Y37" i="1" s="1"/>
  <c r="X35" i="1"/>
  <c r="Y35" i="1" s="1"/>
  <c r="X33" i="1"/>
  <c r="Y33" i="1" s="1"/>
  <c r="AZ33" i="1" s="1"/>
  <c r="BA33" i="1" s="1"/>
  <c r="AU17" i="1"/>
  <c r="AV17" i="1" s="1"/>
  <c r="AZ17" i="1" s="1"/>
  <c r="BA17" i="1" s="1"/>
  <c r="AU19" i="1"/>
  <c r="AV19" i="1" s="1"/>
  <c r="AZ19" i="1" s="1"/>
  <c r="BA19" i="1" s="1"/>
  <c r="AU21" i="1"/>
  <c r="AV21" i="1" s="1"/>
  <c r="AZ21" i="1" s="1"/>
  <c r="BA21" i="1" s="1"/>
  <c r="AU23" i="1"/>
  <c r="AV23" i="1" s="1"/>
  <c r="AZ23" i="1" s="1"/>
  <c r="BA23" i="1" s="1"/>
  <c r="AU25" i="1"/>
  <c r="AV25" i="1" s="1"/>
  <c r="AZ25" i="1" s="1"/>
  <c r="BA25" i="1" s="1"/>
  <c r="X29" i="1"/>
  <c r="Y29" i="1" s="1"/>
  <c r="AZ29" i="1" s="1"/>
  <c r="BA29" i="1" s="1"/>
  <c r="X30" i="1"/>
  <c r="Y30" i="1" s="1"/>
  <c r="AZ30" i="1" s="1"/>
  <c r="BA30" i="1" s="1"/>
  <c r="AU39" i="1"/>
  <c r="AV39" i="1" s="1"/>
  <c r="X44" i="1"/>
  <c r="Y44" i="1" s="1"/>
  <c r="AU47" i="1"/>
  <c r="AV47" i="1" s="1"/>
  <c r="AU49" i="1"/>
  <c r="AV49" i="1" s="1"/>
  <c r="AU51" i="1"/>
  <c r="AV51" i="1" s="1"/>
  <c r="AU53" i="1"/>
  <c r="AV53" i="1" s="1"/>
  <c r="AU54" i="1"/>
  <c r="AV54" i="1" s="1"/>
  <c r="AU55" i="1"/>
  <c r="AV55" i="1" s="1"/>
  <c r="AU56" i="1"/>
  <c r="AV56" i="1" s="1"/>
  <c r="AU57" i="1"/>
  <c r="AV57" i="1" s="1"/>
  <c r="AU58" i="1"/>
  <c r="AV58" i="1" s="1"/>
  <c r="AU59" i="1"/>
  <c r="AV59" i="1" s="1"/>
  <c r="AU60" i="1"/>
  <c r="AV60" i="1" s="1"/>
  <c r="AU61" i="1"/>
  <c r="AV61" i="1" s="1"/>
  <c r="AU62" i="1"/>
  <c r="AV62" i="1" s="1"/>
  <c r="AU63" i="1"/>
  <c r="AV63" i="1" s="1"/>
  <c r="AU64" i="1"/>
  <c r="AV64" i="1" s="1"/>
  <c r="AU65" i="1"/>
  <c r="AV65" i="1" s="1"/>
  <c r="AU66" i="1"/>
  <c r="AV66" i="1" s="1"/>
  <c r="AU67" i="1"/>
  <c r="AV67" i="1" s="1"/>
  <c r="AU68" i="1"/>
  <c r="AV68" i="1" s="1"/>
  <c r="AU69" i="1"/>
  <c r="AV69" i="1" s="1"/>
  <c r="AU70" i="1"/>
  <c r="AV70" i="1" s="1"/>
  <c r="AU71" i="1"/>
  <c r="AV71" i="1" s="1"/>
  <c r="AU72" i="1"/>
  <c r="AV72" i="1" s="1"/>
  <c r="AU73" i="1"/>
  <c r="AV73" i="1" s="1"/>
  <c r="AU74" i="1"/>
  <c r="AV74" i="1" s="1"/>
  <c r="AU75" i="1"/>
  <c r="AV75" i="1" s="1"/>
  <c r="AU76" i="1"/>
  <c r="AV76" i="1" s="1"/>
  <c r="AU77" i="1"/>
  <c r="AV77" i="1" s="1"/>
  <c r="AU78" i="1"/>
  <c r="AV78" i="1" s="1"/>
  <c r="AU82" i="1"/>
  <c r="AV82" i="1" s="1"/>
  <c r="AU52" i="1"/>
  <c r="AV52" i="1" s="1"/>
  <c r="AU50" i="1"/>
  <c r="AV50" i="1" s="1"/>
  <c r="AU48" i="1"/>
  <c r="AV48" i="1" s="1"/>
  <c r="AU46" i="1"/>
  <c r="AV46" i="1" s="1"/>
  <c r="AU44" i="1"/>
  <c r="AV44" i="1" s="1"/>
  <c r="AU42" i="1"/>
  <c r="AV42" i="1" s="1"/>
  <c r="AU40" i="1"/>
  <c r="AV40" i="1" s="1"/>
  <c r="AU38" i="1"/>
  <c r="AV38" i="1" s="1"/>
  <c r="X31" i="1"/>
  <c r="Y31" i="1" s="1"/>
  <c r="AZ31" i="1" s="1"/>
  <c r="BA31" i="1" s="1"/>
  <c r="X34" i="1"/>
  <c r="Y34" i="1" s="1"/>
  <c r="AZ34" i="1" s="1"/>
  <c r="BA34" i="1" s="1"/>
  <c r="AU35" i="1"/>
  <c r="AV35" i="1" s="1"/>
  <c r="AU36" i="1"/>
  <c r="AV36" i="1" s="1"/>
  <c r="AU37" i="1"/>
  <c r="AV37" i="1" s="1"/>
  <c r="X42" i="1"/>
  <c r="Y42" i="1" s="1"/>
  <c r="AZ42" i="1" s="1"/>
  <c r="BA42" i="1" s="1"/>
  <c r="AU45" i="1"/>
  <c r="AV45" i="1" s="1"/>
  <c r="AU81" i="1"/>
  <c r="AV81" i="1" s="1"/>
  <c r="X82" i="1"/>
  <c r="Y82" i="1" s="1"/>
  <c r="AZ82" i="1" s="1"/>
  <c r="BA82" i="1" s="1"/>
  <c r="AU83" i="1"/>
  <c r="AV83" i="1" s="1"/>
  <c r="X34" i="3"/>
  <c r="Y34" i="3" s="1"/>
  <c r="X42" i="3"/>
  <c r="Y42" i="3" s="1"/>
  <c r="X24" i="3"/>
  <c r="Y24" i="3" s="1"/>
  <c r="X32" i="3"/>
  <c r="Y32" i="3" s="1"/>
  <c r="X40" i="3"/>
  <c r="Y40" i="3" s="1"/>
  <c r="AU79" i="1"/>
  <c r="AV79" i="1" s="1"/>
  <c r="X45" i="3"/>
  <c r="Y45" i="3" s="1"/>
  <c r="AZ45" i="3" s="1"/>
  <c r="BA45" i="3" s="1"/>
  <c r="X43" i="3"/>
  <c r="Y43" i="3" s="1"/>
  <c r="AZ43" i="3" s="1"/>
  <c r="BA43" i="3" s="1"/>
  <c r="X41" i="3"/>
  <c r="Y41" i="3" s="1"/>
  <c r="AZ41" i="3" s="1"/>
  <c r="BA41" i="3" s="1"/>
  <c r="X39" i="3"/>
  <c r="Y39" i="3" s="1"/>
  <c r="AZ39" i="3" s="1"/>
  <c r="BA39" i="3" s="1"/>
  <c r="X37" i="3"/>
  <c r="Y37" i="3" s="1"/>
  <c r="AZ37" i="3" s="1"/>
  <c r="BA37" i="3" s="1"/>
  <c r="X35" i="3"/>
  <c r="Y35" i="3" s="1"/>
  <c r="AZ35" i="3" s="1"/>
  <c r="BA35" i="3" s="1"/>
  <c r="X33" i="3"/>
  <c r="Y33" i="3" s="1"/>
  <c r="AZ33" i="3" s="1"/>
  <c r="BA33" i="3" s="1"/>
  <c r="X31" i="3"/>
  <c r="Y31" i="3" s="1"/>
  <c r="AZ31" i="3" s="1"/>
  <c r="BA31" i="3" s="1"/>
  <c r="X29" i="3"/>
  <c r="Y29" i="3" s="1"/>
  <c r="AZ29" i="3" s="1"/>
  <c r="BA29" i="3" s="1"/>
  <c r="X27" i="3"/>
  <c r="Y27" i="3" s="1"/>
  <c r="AZ27" i="3" s="1"/>
  <c r="BA27" i="3" s="1"/>
  <c r="X25" i="3"/>
  <c r="Y25" i="3" s="1"/>
  <c r="AZ25" i="3" s="1"/>
  <c r="BA25" i="3" s="1"/>
  <c r="X23" i="3"/>
  <c r="Y23" i="3" s="1"/>
  <c r="AZ23" i="3" s="1"/>
  <c r="BA23" i="3" s="1"/>
  <c r="X21" i="3"/>
  <c r="Y21" i="3" s="1"/>
  <c r="AZ21" i="3" s="1"/>
  <c r="BA21" i="3" s="1"/>
  <c r="X19" i="3"/>
  <c r="Y19" i="3" s="1"/>
  <c r="AZ19" i="3" s="1"/>
  <c r="BA19" i="3" s="1"/>
  <c r="X17" i="3"/>
  <c r="Y17" i="3" s="1"/>
  <c r="AZ17" i="3" s="1"/>
  <c r="BA17" i="3" s="1"/>
  <c r="X15" i="3"/>
  <c r="Y15" i="3" s="1"/>
  <c r="AZ15" i="3" s="1"/>
  <c r="BA15" i="3" s="1"/>
  <c r="X13" i="3"/>
  <c r="Y13" i="3" s="1"/>
  <c r="AZ13" i="3" s="1"/>
  <c r="BA13" i="3" s="1"/>
  <c r="X11" i="3"/>
  <c r="Y11" i="3" s="1"/>
  <c r="AZ11" i="3" s="1"/>
  <c r="BA11" i="3" s="1"/>
  <c r="X10" i="3"/>
  <c r="Y10" i="3" s="1"/>
  <c r="AZ10" i="3" s="1"/>
  <c r="BA10" i="3" s="1"/>
  <c r="X12" i="3"/>
  <c r="Y12" i="3" s="1"/>
  <c r="AZ12" i="3" s="1"/>
  <c r="BA12" i="3" s="1"/>
  <c r="X14" i="3"/>
  <c r="Y14" i="3" s="1"/>
  <c r="X22" i="3"/>
  <c r="Y22" i="3" s="1"/>
  <c r="X30" i="3"/>
  <c r="Y30" i="3" s="1"/>
  <c r="X38" i="3"/>
  <c r="Y38" i="3" s="1"/>
  <c r="X80" i="1"/>
  <c r="Y80" i="1" s="1"/>
  <c r="AZ80" i="1" s="1"/>
  <c r="BA80" i="1" s="1"/>
  <c r="X20" i="3"/>
  <c r="Y20" i="3" s="1"/>
  <c r="AZ20" i="3" s="1"/>
  <c r="BA20" i="3" s="1"/>
  <c r="X28" i="3"/>
  <c r="Y28" i="3" s="1"/>
  <c r="AZ28" i="3" s="1"/>
  <c r="BA28" i="3" s="1"/>
  <c r="X36" i="3"/>
  <c r="Y36" i="3" s="1"/>
  <c r="AZ36" i="3" s="1"/>
  <c r="BA36" i="3" s="1"/>
  <c r="X44" i="3"/>
  <c r="Y44" i="3" s="1"/>
  <c r="AU14" i="3"/>
  <c r="AV14" i="3" s="1"/>
  <c r="AU16" i="3"/>
  <c r="AV16" i="3" s="1"/>
  <c r="AZ16" i="3" s="1"/>
  <c r="BA16" i="3" s="1"/>
  <c r="AU18" i="3"/>
  <c r="AV18" i="3" s="1"/>
  <c r="AZ18" i="3" s="1"/>
  <c r="BA18" i="3" s="1"/>
  <c r="AU20" i="3"/>
  <c r="AV20" i="3" s="1"/>
  <c r="AU22" i="3"/>
  <c r="AV22" i="3" s="1"/>
  <c r="AU24" i="3"/>
  <c r="AV24" i="3" s="1"/>
  <c r="AU26" i="3"/>
  <c r="AV26" i="3" s="1"/>
  <c r="AZ26" i="3" s="1"/>
  <c r="BA26" i="3" s="1"/>
  <c r="AU28" i="3"/>
  <c r="AV28" i="3" s="1"/>
  <c r="AU30" i="3"/>
  <c r="AV30" i="3" s="1"/>
  <c r="AU32" i="3"/>
  <c r="AV32" i="3" s="1"/>
  <c r="AU34" i="3"/>
  <c r="AV34" i="3" s="1"/>
  <c r="AU36" i="3"/>
  <c r="AV36" i="3" s="1"/>
  <c r="AU38" i="3"/>
  <c r="AV38" i="3" s="1"/>
  <c r="AU40" i="3"/>
  <c r="AV40" i="3" s="1"/>
  <c r="AU42" i="3"/>
  <c r="AV42" i="3" s="1"/>
  <c r="AU44" i="3"/>
  <c r="AV44" i="3" s="1"/>
  <c r="X47" i="3"/>
  <c r="Y47" i="3" s="1"/>
  <c r="AZ47" i="3" s="1"/>
  <c r="BA47" i="3" s="1"/>
  <c r="X48" i="3"/>
  <c r="Y48" i="3" s="1"/>
  <c r="AZ48" i="3" s="1"/>
  <c r="BA48" i="3" s="1"/>
  <c r="X52" i="3"/>
  <c r="Y52" i="3" s="1"/>
  <c r="X56" i="3"/>
  <c r="Y56" i="3" s="1"/>
  <c r="AU46" i="3"/>
  <c r="AV46" i="3" s="1"/>
  <c r="X51" i="3"/>
  <c r="Y51" i="3" s="1"/>
  <c r="X55" i="3"/>
  <c r="Y55" i="3" s="1"/>
  <c r="AZ55" i="3" s="1"/>
  <c r="BA55" i="3" s="1"/>
  <c r="AU56" i="3"/>
  <c r="AV56" i="3" s="1"/>
  <c r="X46" i="3"/>
  <c r="Y46" i="3" s="1"/>
  <c r="AZ46" i="3" s="1"/>
  <c r="BA46" i="3" s="1"/>
  <c r="X50" i="3"/>
  <c r="Y50" i="3" s="1"/>
  <c r="AZ50" i="3" s="1"/>
  <c r="BA50" i="3" s="1"/>
  <c r="X54" i="3"/>
  <c r="Y54" i="3" s="1"/>
  <c r="AU55" i="3"/>
  <c r="AV55" i="3" s="1"/>
  <c r="AU53" i="3"/>
  <c r="AV53" i="3" s="1"/>
  <c r="AU51" i="3"/>
  <c r="AV51" i="3" s="1"/>
  <c r="AU49" i="3"/>
  <c r="AV49" i="3" s="1"/>
  <c r="AU47" i="3"/>
  <c r="AV47" i="3" s="1"/>
  <c r="AU54" i="3"/>
  <c r="AV54" i="3" s="1"/>
  <c r="AU52" i="3"/>
  <c r="AV52" i="3" s="1"/>
  <c r="AU50" i="3"/>
  <c r="AV50" i="3" s="1"/>
  <c r="AU48" i="3"/>
  <c r="AV48" i="3" s="1"/>
  <c r="X49" i="3"/>
  <c r="Y49" i="3" s="1"/>
  <c r="AZ49" i="3" s="1"/>
  <c r="BA49" i="3" s="1"/>
  <c r="X53" i="3"/>
  <c r="Y53" i="3" s="1"/>
  <c r="D20" i="11" l="1"/>
  <c r="E20" i="11" s="1"/>
  <c r="C19" i="6"/>
  <c r="D32" i="11"/>
  <c r="E32" i="11" s="1"/>
  <c r="C30" i="6"/>
  <c r="D21" i="11"/>
  <c r="E21" i="11" s="1"/>
  <c r="C20" i="6"/>
  <c r="D17" i="11"/>
  <c r="E17" i="11" s="1"/>
  <c r="C17" i="6"/>
  <c r="D19" i="11"/>
  <c r="E19" i="11" s="1"/>
  <c r="C18" i="6"/>
  <c r="D24" i="11"/>
  <c r="E24" i="11" s="1"/>
  <c r="C23" i="6"/>
  <c r="D15" i="11"/>
  <c r="E15" i="11" s="1"/>
  <c r="C15" i="6"/>
  <c r="D16" i="11"/>
  <c r="E16" i="11" s="1"/>
  <c r="C16" i="6"/>
  <c r="D22" i="11"/>
  <c r="E22" i="11" s="1"/>
  <c r="C21" i="6"/>
  <c r="D23" i="11"/>
  <c r="E23" i="11" s="1"/>
  <c r="C22" i="6"/>
  <c r="AZ53" i="3"/>
  <c r="BA53" i="3" s="1"/>
  <c r="AZ51" i="3"/>
  <c r="BA51" i="3" s="1"/>
  <c r="AZ30" i="3"/>
  <c r="BA30" i="3" s="1"/>
  <c r="AZ40" i="3"/>
  <c r="BA40" i="3" s="1"/>
  <c r="AZ42" i="3"/>
  <c r="BA42" i="3" s="1"/>
  <c r="D43" i="11"/>
  <c r="E43" i="11" s="1"/>
  <c r="C40" i="6"/>
  <c r="C32" i="6"/>
  <c r="D34" i="11"/>
  <c r="E34" i="11" s="1"/>
  <c r="AZ44" i="1"/>
  <c r="BA44" i="1" s="1"/>
  <c r="AZ39" i="1"/>
  <c r="BA39" i="1" s="1"/>
  <c r="AZ47" i="1"/>
  <c r="BA47" i="1" s="1"/>
  <c r="D53" i="6"/>
  <c r="AZ79" i="1"/>
  <c r="BA79" i="1" s="1"/>
  <c r="AZ54" i="1"/>
  <c r="BA54" i="1" s="1"/>
  <c r="C52" i="6" s="1"/>
  <c r="AZ62" i="1"/>
  <c r="BA62" i="1" s="1"/>
  <c r="AZ70" i="1"/>
  <c r="BA70" i="1" s="1"/>
  <c r="AZ78" i="1"/>
  <c r="BA78" i="1" s="1"/>
  <c r="AZ46" i="1"/>
  <c r="BA46" i="1" s="1"/>
  <c r="D9" i="11"/>
  <c r="E9" i="11" s="1"/>
  <c r="C9" i="6"/>
  <c r="D11" i="11"/>
  <c r="E11" i="11" s="1"/>
  <c r="C11" i="6"/>
  <c r="D26" i="6"/>
  <c r="AZ22" i="3"/>
  <c r="BA22" i="3" s="1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54" i="6"/>
  <c r="F46" i="6"/>
  <c r="F38" i="6"/>
  <c r="F30" i="6"/>
  <c r="F22" i="6"/>
  <c r="F52" i="6"/>
  <c r="F44" i="6"/>
  <c r="F36" i="6"/>
  <c r="F28" i="6"/>
  <c r="F20" i="6"/>
  <c r="F18" i="6"/>
  <c r="F16" i="6"/>
  <c r="F14" i="6"/>
  <c r="F12" i="6"/>
  <c r="F10" i="6"/>
  <c r="F50" i="6"/>
  <c r="F42" i="6"/>
  <c r="F34" i="6"/>
  <c r="F26" i="6"/>
  <c r="F48" i="6"/>
  <c r="F40" i="6"/>
  <c r="F32" i="6"/>
  <c r="F24" i="6"/>
  <c r="F19" i="6"/>
  <c r="F17" i="6"/>
  <c r="F15" i="6"/>
  <c r="F13" i="6"/>
  <c r="F11" i="6"/>
  <c r="F9" i="6"/>
  <c r="AZ32" i="3"/>
  <c r="BA32" i="3" s="1"/>
  <c r="AZ34" i="3"/>
  <c r="BA34" i="3" s="1"/>
  <c r="C29" i="6"/>
  <c r="D30" i="11"/>
  <c r="E30" i="11" s="1"/>
  <c r="D33" i="11"/>
  <c r="E33" i="11" s="1"/>
  <c r="C31" i="6"/>
  <c r="C39" i="6"/>
  <c r="D42" i="11"/>
  <c r="E42" i="11" s="1"/>
  <c r="D52" i="11"/>
  <c r="E52" i="11" s="1"/>
  <c r="C47" i="6"/>
  <c r="AZ57" i="1"/>
  <c r="BA57" i="1" s="1"/>
  <c r="AZ65" i="1"/>
  <c r="BA65" i="1" s="1"/>
  <c r="AZ73" i="1"/>
  <c r="BA73" i="1" s="1"/>
  <c r="AZ48" i="1"/>
  <c r="BA48" i="1" s="1"/>
  <c r="AZ56" i="1"/>
  <c r="BA56" i="1" s="1"/>
  <c r="C54" i="6" s="1"/>
  <c r="AZ64" i="1"/>
  <c r="BA64" i="1" s="1"/>
  <c r="AZ72" i="1"/>
  <c r="BA72" i="1" s="1"/>
  <c r="AZ81" i="1"/>
  <c r="BA81" i="1" s="1"/>
  <c r="AZ40" i="1"/>
  <c r="BA40" i="1" s="1"/>
  <c r="C24" i="6"/>
  <c r="D25" i="11"/>
  <c r="E25" i="11" s="1"/>
  <c r="C25" i="6"/>
  <c r="D26" i="11"/>
  <c r="E26" i="11" s="1"/>
  <c r="D10" i="11"/>
  <c r="E10" i="11" s="1"/>
  <c r="C10" i="6"/>
  <c r="AZ56" i="3"/>
  <c r="BA56" i="3" s="1"/>
  <c r="AZ44" i="3"/>
  <c r="BA44" i="3" s="1"/>
  <c r="AZ14" i="3"/>
  <c r="BA14" i="3" s="1"/>
  <c r="AZ24" i="3"/>
  <c r="BA24" i="3" s="1"/>
  <c r="C28" i="6"/>
  <c r="D29" i="11"/>
  <c r="E29" i="11" s="1"/>
  <c r="AZ35" i="1"/>
  <c r="BA35" i="1" s="1"/>
  <c r="AZ43" i="1"/>
  <c r="BA43" i="1" s="1"/>
  <c r="AZ51" i="1"/>
  <c r="BA51" i="1" s="1"/>
  <c r="AZ59" i="1"/>
  <c r="BA59" i="1" s="1"/>
  <c r="AZ67" i="1"/>
  <c r="BA67" i="1" s="1"/>
  <c r="AZ75" i="1"/>
  <c r="BA75" i="1" s="1"/>
  <c r="AZ50" i="1"/>
  <c r="BA50" i="1" s="1"/>
  <c r="AZ58" i="1"/>
  <c r="BA58" i="1" s="1"/>
  <c r="AZ66" i="1"/>
  <c r="BA66" i="1" s="1"/>
  <c r="AZ74" i="1"/>
  <c r="BA74" i="1" s="1"/>
  <c r="AZ83" i="1"/>
  <c r="BA83" i="1" s="1"/>
  <c r="AZ38" i="1"/>
  <c r="BA38" i="1" s="1"/>
  <c r="D14" i="6"/>
  <c r="G14" i="6"/>
  <c r="AZ54" i="3"/>
  <c r="BA54" i="3" s="1"/>
  <c r="AZ52" i="3"/>
  <c r="BA52" i="3" s="1"/>
  <c r="AZ38" i="3"/>
  <c r="BA38" i="3" s="1"/>
  <c r="D28" i="11"/>
  <c r="E28" i="11" s="1"/>
  <c r="C27" i="6"/>
  <c r="AZ37" i="1"/>
  <c r="BA37" i="1" s="1"/>
  <c r="AZ45" i="1"/>
  <c r="BA45" i="1" s="1"/>
  <c r="AZ53" i="1"/>
  <c r="BA53" i="1" s="1"/>
  <c r="C51" i="6" s="1"/>
  <c r="AZ61" i="1"/>
  <c r="BA61" i="1" s="1"/>
  <c r="AZ69" i="1"/>
  <c r="BA69" i="1" s="1"/>
  <c r="AZ77" i="1"/>
  <c r="BA77" i="1" s="1"/>
  <c r="AZ52" i="1"/>
  <c r="BA52" i="1" s="1"/>
  <c r="AZ60" i="1"/>
  <c r="BA60" i="1" s="1"/>
  <c r="AZ68" i="1"/>
  <c r="BA68" i="1" s="1"/>
  <c r="AZ76" i="1"/>
  <c r="BA76" i="1" s="1"/>
  <c r="AZ36" i="1"/>
  <c r="BA36" i="1" s="1"/>
  <c r="D13" i="6"/>
  <c r="G13" i="6"/>
  <c r="D12" i="11"/>
  <c r="E12" i="11" s="1"/>
  <c r="C12" i="6"/>
  <c r="D38" i="11" l="1"/>
  <c r="E38" i="11" s="1"/>
  <c r="C35" i="6"/>
  <c r="D39" i="11"/>
  <c r="E39" i="11" s="1"/>
  <c r="C36" i="6"/>
  <c r="C38" i="6"/>
  <c r="D41" i="11"/>
  <c r="E41" i="11" s="1"/>
  <c r="G54" i="6"/>
  <c r="D54" i="6"/>
  <c r="D39" i="6"/>
  <c r="G39" i="6"/>
  <c r="D29" i="6"/>
  <c r="G29" i="6"/>
  <c r="D11" i="6"/>
  <c r="G11" i="6"/>
  <c r="C44" i="6"/>
  <c r="D49" i="11"/>
  <c r="E49" i="11" s="1"/>
  <c r="G52" i="6"/>
  <c r="D52" i="6"/>
  <c r="D50" i="11"/>
  <c r="E50" i="11" s="1"/>
  <c r="C45" i="6"/>
  <c r="G32" i="6"/>
  <c r="D32" i="6"/>
  <c r="G22" i="6"/>
  <c r="D22" i="6"/>
  <c r="D16" i="6"/>
  <c r="G16" i="6"/>
  <c r="D23" i="6"/>
  <c r="G23" i="6"/>
  <c r="D17" i="6"/>
  <c r="G17" i="6"/>
  <c r="G30" i="6"/>
  <c r="D30" i="6"/>
  <c r="G27" i="6"/>
  <c r="D27" i="6"/>
  <c r="C48" i="6"/>
  <c r="D53" i="11"/>
  <c r="E53" i="11" s="1"/>
  <c r="C49" i="6"/>
  <c r="D54" i="11"/>
  <c r="E54" i="11" s="1"/>
  <c r="G28" i="6"/>
  <c r="D28" i="6"/>
  <c r="G25" i="6"/>
  <c r="D25" i="6"/>
  <c r="D51" i="11"/>
  <c r="E51" i="11" s="1"/>
  <c r="C46" i="6"/>
  <c r="D47" i="6"/>
  <c r="G47" i="6"/>
  <c r="D31" i="6"/>
  <c r="G31" i="6"/>
  <c r="D40" i="11"/>
  <c r="E40" i="11" s="1"/>
  <c r="C37" i="6"/>
  <c r="G40" i="6"/>
  <c r="D40" i="6"/>
  <c r="D12" i="6"/>
  <c r="G12" i="6"/>
  <c r="D36" i="11"/>
  <c r="E36" i="11" s="1"/>
  <c r="C34" i="6"/>
  <c r="D55" i="11"/>
  <c r="E55" i="11" s="1"/>
  <c r="C50" i="6"/>
  <c r="G51" i="6"/>
  <c r="D51" i="6"/>
  <c r="D44" i="11"/>
  <c r="E44" i="11" s="1"/>
  <c r="C41" i="6"/>
  <c r="D10" i="6"/>
  <c r="G10" i="6"/>
  <c r="D9" i="6"/>
  <c r="G9" i="6"/>
  <c r="G53" i="6"/>
  <c r="C42" i="6"/>
  <c r="D45" i="11"/>
  <c r="E45" i="11" s="1"/>
  <c r="D21" i="6"/>
  <c r="G21" i="6"/>
  <c r="D15" i="6"/>
  <c r="G15" i="6"/>
  <c r="D18" i="6"/>
  <c r="G18" i="6"/>
  <c r="G20" i="6"/>
  <c r="D20" i="6"/>
  <c r="D19" i="6"/>
  <c r="G19" i="6"/>
  <c r="D46" i="11"/>
  <c r="E46" i="11" s="1"/>
  <c r="C43" i="6"/>
  <c r="D35" i="11"/>
  <c r="E35" i="11" s="1"/>
  <c r="C33" i="6"/>
  <c r="G24" i="6"/>
  <c r="D24" i="6"/>
  <c r="G26" i="6"/>
  <c r="G42" i="6" l="1"/>
  <c r="D42" i="6"/>
  <c r="G34" i="6"/>
  <c r="D34" i="6"/>
  <c r="G46" i="6"/>
  <c r="D46" i="6"/>
  <c r="D45" i="6"/>
  <c r="G45" i="6"/>
  <c r="G36" i="6"/>
  <c r="D36" i="6"/>
  <c r="G48" i="6"/>
  <c r="D48" i="6"/>
  <c r="G44" i="6"/>
  <c r="D44" i="6"/>
  <c r="G33" i="6"/>
  <c r="D33" i="6"/>
  <c r="G41" i="6"/>
  <c r="D41" i="6"/>
  <c r="G50" i="6"/>
  <c r="D50" i="6"/>
  <c r="D37" i="6"/>
  <c r="G37" i="6"/>
  <c r="G35" i="6"/>
  <c r="D35" i="6"/>
  <c r="G43" i="6"/>
  <c r="D43" i="6"/>
  <c r="G49" i="6"/>
  <c r="D49" i="6"/>
  <c r="G38" i="6"/>
  <c r="D38" i="6"/>
</calcChain>
</file>

<file path=xl/sharedStrings.xml><?xml version="1.0" encoding="utf-8"?>
<sst xmlns="http://schemas.openxmlformats.org/spreadsheetml/2006/main" count="218" uniqueCount="83">
  <si>
    <t>SOUTHWESTERN UNIVERSITY PHINMA</t>
  </si>
  <si>
    <t>SENIOR HIGH SCHOOL DEPARTMENT</t>
  </si>
  <si>
    <t>Subject Teacher:</t>
  </si>
  <si>
    <t>Richard Repollo Casicas, LPT</t>
  </si>
  <si>
    <t>Grade and Section:</t>
  </si>
  <si>
    <t>G11 - GAS 2</t>
  </si>
  <si>
    <t>Subject:</t>
  </si>
  <si>
    <t>COR 014</t>
  </si>
  <si>
    <t xml:space="preserve"> SY 2019-2020</t>
  </si>
  <si>
    <t>WRITTEN WORKS</t>
  </si>
  <si>
    <t>TOTAL</t>
  </si>
  <si>
    <t>PS</t>
  </si>
  <si>
    <t>WS</t>
  </si>
  <si>
    <t>PERFORMANCE TASKS</t>
  </si>
  <si>
    <t>QUARTERLY 
ASSESSMENT</t>
  </si>
  <si>
    <t>Initial Grade</t>
  </si>
  <si>
    <t>Quarterly Grade 
(1st)</t>
  </si>
  <si>
    <t>2nd Semester  - 1st Grading</t>
  </si>
  <si>
    <t>PT</t>
  </si>
  <si>
    <t>NAME OF STUDENTS</t>
  </si>
  <si>
    <t>ABELLANA, ALTHEUS .</t>
  </si>
  <si>
    <t>ABORDO, HANS CHRISTIAN .</t>
  </si>
  <si>
    <t>ANGCON, JEOY VILLACENCIO</t>
  </si>
  <si>
    <t>BACUS JR., ARNOLD CAHUTAY</t>
  </si>
  <si>
    <t>BANDOQUILLO, MARK CABALLES</t>
  </si>
  <si>
    <t>1O</t>
  </si>
  <si>
    <t>BULLICER, LESTER NIKOLAI ALILIN</t>
  </si>
  <si>
    <t>CABIGAS, KYLE KENT</t>
  </si>
  <si>
    <t>CAHIGAS, CHRISTIAN JAN ROLLORATA</t>
  </si>
  <si>
    <t>CAÑETE, ERWIN ANDRINO</t>
  </si>
  <si>
    <t>CAYSON, JANRY ALILIN</t>
  </si>
  <si>
    <t>FERNANDEZ, JOHN DAVESON BASILLOTE</t>
  </si>
  <si>
    <t>GALANG, ICELLY TROIZE BRIONES</t>
  </si>
  <si>
    <t>LABRA, REJ JAMVIE BAYSA</t>
  </si>
  <si>
    <t>LETIGIO, DAVE WAYNE RECIMIENTO</t>
  </si>
  <si>
    <t>MORGA, KYLE JAMES PABROA</t>
  </si>
  <si>
    <t>OPENIA, JUDE EMMANUEL INSO</t>
  </si>
  <si>
    <t>PAGANPAN, REYMAR VAILOCES</t>
  </si>
  <si>
    <t>PANIT, MARK REBALLOS</t>
  </si>
  <si>
    <t>PONLA, RONNIE RICKY S.</t>
  </si>
  <si>
    <t>REAMBONANZA. KEVIN</t>
  </si>
  <si>
    <t>SEDILLO, DARYLL AGUSTINE SINDA</t>
  </si>
  <si>
    <t>SUMBALA, DEAN BAYKING</t>
  </si>
  <si>
    <t>SURBANO, KHENNY BRIAN .</t>
  </si>
  <si>
    <t>TABAÑAG, JESSIE MAG-ASO</t>
  </si>
  <si>
    <t>TALBO, JOSEPH JOUBERT CUEVA</t>
  </si>
  <si>
    <t>PALANG, CHRISTIAN HANS</t>
  </si>
  <si>
    <t>ABING, MARNEL JOHN ABLEN</t>
  </si>
  <si>
    <t>ALESNA, HANNA FAITH PANONCE</t>
  </si>
  <si>
    <t>BANAAG, JOSHUA CARACA</t>
  </si>
  <si>
    <t>CABIDO, ROSE CAMILA GOMEZ</t>
  </si>
  <si>
    <t>DUGADUGA, JESSEL MIJARES</t>
  </si>
  <si>
    <t>ESTANEL, LAUDE G.</t>
  </si>
  <si>
    <t>GOMEZ, HAZEL MARIE LEGARTE</t>
  </si>
  <si>
    <t>GONZALES, JANE .</t>
  </si>
  <si>
    <t>GUMBAN, NIÑA MARIE TABARNO</t>
  </si>
  <si>
    <t>MAGOS, LOVELY SHYLE CABUROG</t>
  </si>
  <si>
    <t>NAVARRO, ALEXANDRA THERESE .</t>
  </si>
  <si>
    <t>ORTEGA, RICA MAE BONTUYAN</t>
  </si>
  <si>
    <t>ORTIZ, JANNETH TABURA</t>
  </si>
  <si>
    <t>PAPILLERIN, ALEXZANDRA MAY EDER</t>
  </si>
  <si>
    <t>PILLO, ABEGAIL BONGO</t>
  </si>
  <si>
    <t>QUINAGING, KYLLE VEGA</t>
  </si>
  <si>
    <t>RAGRAG, JHON WELL RIZON</t>
  </si>
  <si>
    <t>SAHITAS, AIZA LOU .</t>
  </si>
  <si>
    <t>TAGRA, JESRAEL JAY BACUS</t>
  </si>
  <si>
    <t>YPANTO, KHAMILLE PINAY</t>
  </si>
  <si>
    <t>WRITTEN WORK</t>
  </si>
  <si>
    <t>Quarterly Grade 
(2nd)</t>
  </si>
  <si>
    <t>1st Semester - 2nd Grading</t>
  </si>
  <si>
    <t>1st GRADING</t>
  </si>
  <si>
    <t>2nd GRADING</t>
  </si>
  <si>
    <t>FINAL GRADE</t>
  </si>
  <si>
    <t>GRADE</t>
  </si>
  <si>
    <t>ACTION</t>
  </si>
  <si>
    <t>Transmutation Table</t>
  </si>
  <si>
    <t>Beginning</t>
  </si>
  <si>
    <t>Developing</t>
  </si>
  <si>
    <t>A. Proficiency</t>
  </si>
  <si>
    <t>Proficient</t>
  </si>
  <si>
    <t>Advanced</t>
  </si>
  <si>
    <t>Grading Sheet</t>
  </si>
  <si>
    <t>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</si>
</sst>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m/d;@"/>
  </numFmts>
  <fonts count="33">
    <font>
      <sz val="10"/>
      <name val="Arial"/>
      <charset val="134"/>
    </font>
    <font>
      <b/>
      <sz val="8"/>
      <name val="Arial"/>
      <charset val="134"/>
    </font>
    <font>
      <sz val="8"/>
      <color indexed="10"/>
      <name val="Arial"/>
      <charset val="134"/>
    </font>
    <font>
      <sz val="8"/>
      <name val="Arial"/>
      <charset val="134"/>
    </font>
    <font>
      <b/>
      <sz val="11"/>
      <name val="Times New Roman"/>
      <charset val="134"/>
    </font>
    <font>
      <b/>
      <sz val="11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b/>
      <sz val="5"/>
      <name val="Arial"/>
      <charset val="134"/>
    </font>
    <font>
      <sz val="7"/>
      <name val="Arial"/>
      <charset val="134"/>
    </font>
    <font>
      <sz val="8"/>
      <color theme="0"/>
      <name val="Arial"/>
      <charset val="134"/>
    </font>
    <font>
      <b/>
      <sz val="8"/>
      <color theme="0"/>
      <name val="Arial"/>
      <charset val="134"/>
    </font>
    <font>
      <b/>
      <sz val="10"/>
      <name val="Arial"/>
      <charset val="134"/>
    </font>
    <font>
      <sz val="11"/>
      <color theme="1"/>
      <name val="Times New Roman"/>
      <charset val="134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8"/>
      <color rgb="FFFF0000"/>
      <name val="Arial"/>
      <charset val="134"/>
    </font>
    <font>
      <b/>
      <sz val="18"/>
      <name val="Times New Roman"/>
      <charset val="134"/>
    </font>
    <font>
      <b/>
      <sz val="14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b/>
      <sz val="12"/>
      <color rgb="FFFF0000"/>
      <name val="Arial"/>
      <charset val="134"/>
    </font>
    <font>
      <sz val="14"/>
      <name val="Arial"/>
      <charset val="134"/>
    </font>
    <font>
      <sz val="12"/>
      <color rgb="FF000000"/>
      <name val="Arial"/>
      <charset val="134"/>
    </font>
    <font>
      <sz val="12"/>
      <color theme="1"/>
      <name val="Arial"/>
      <charset val="134"/>
    </font>
    <font>
      <sz val="11"/>
      <name val="Arial"/>
      <charset val="134"/>
    </font>
    <font>
      <b/>
      <i/>
      <sz val="14"/>
      <name val="Arial Narrow"/>
      <charset val="134"/>
    </font>
    <font>
      <sz val="10"/>
      <color indexed="10"/>
      <name val="Arial"/>
      <charset val="134"/>
    </font>
    <font>
      <sz val="14"/>
      <color indexed="10"/>
      <name val="Arial"/>
      <charset val="134"/>
    </font>
    <font>
      <b/>
      <sz val="16"/>
      <name val="Arial"/>
      <charset val="134"/>
    </font>
    <font>
      <b/>
      <sz val="14"/>
      <color rgb="FFFF0000"/>
      <name val="Arial"/>
      <charset val="134"/>
    </font>
    <font>
      <u/>
      <sz val="10"/>
      <color indexed="12"/>
      <name val="Arial"/>
      <charset val="134"/>
    </font>
    <font>
      <sz val="10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4506668294322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/>
  </cellStyleXfs>
  <cellXfs count="265">
    <xf numFmtId="0" fontId="0" fillId="0" borderId="0" xfId="0"/>
    <xf numFmtId="0" fontId="1" fillId="2" borderId="0" xfId="2" applyFont="1" applyFill="1" applyAlignment="1">
      <alignment horizontal="center"/>
    </xf>
    <xf numFmtId="0" fontId="2" fillId="2" borderId="0" xfId="2" applyFont="1" applyFill="1"/>
    <xf numFmtId="0" fontId="3" fillId="2" borderId="0" xfId="2" applyFont="1" applyFill="1" applyAlignment="1">
      <alignment horizontal="center"/>
    </xf>
    <xf numFmtId="0" fontId="3" fillId="2" borderId="0" xfId="2" applyFont="1" applyFill="1"/>
    <xf numFmtId="2" fontId="3" fillId="2" borderId="0" xfId="2" applyNumberFormat="1" applyFont="1" applyFill="1" applyAlignment="1">
      <alignment horizontal="center"/>
    </xf>
    <xf numFmtId="2" fontId="3" fillId="2" borderId="0" xfId="2" applyNumberFormat="1" applyFont="1" applyFill="1"/>
    <xf numFmtId="2" fontId="1" fillId="2" borderId="0" xfId="2" applyNumberFormat="1" applyFont="1" applyFill="1"/>
    <xf numFmtId="0" fontId="3" fillId="2" borderId="0" xfId="2" applyNumberFormat="1" applyFont="1" applyFill="1"/>
    <xf numFmtId="2" fontId="1" fillId="4" borderId="11" xfId="2" applyNumberFormat="1" applyFont="1" applyFill="1" applyBorder="1" applyAlignment="1">
      <alignment horizontal="center" vertical="center" shrinkToFit="1"/>
    </xf>
    <xf numFmtId="0" fontId="3" fillId="2" borderId="12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left" vertical="center"/>
    </xf>
    <xf numFmtId="2" fontId="6" fillId="2" borderId="13" xfId="2" applyNumberFormat="1" applyFont="1" applyFill="1" applyBorder="1" applyAlignment="1">
      <alignment horizontal="center"/>
    </xf>
    <xf numFmtId="1" fontId="7" fillId="2" borderId="14" xfId="2" applyNumberFormat="1" applyFont="1" applyFill="1" applyBorder="1" applyAlignment="1">
      <alignment horizontal="center" shrinkToFit="1"/>
    </xf>
    <xf numFmtId="2" fontId="6" fillId="2" borderId="13" xfId="2" applyNumberFormat="1" applyFont="1" applyFill="1" applyBorder="1" applyAlignment="1" applyProtection="1">
      <alignment horizontal="center"/>
      <protection locked="0"/>
    </xf>
    <xf numFmtId="2" fontId="7" fillId="2" borderId="12" xfId="2" applyNumberFormat="1" applyFont="1" applyFill="1" applyBorder="1" applyAlignment="1">
      <alignment horizontal="center"/>
    </xf>
    <xf numFmtId="0" fontId="3" fillId="2" borderId="15" xfId="2" applyFont="1" applyFill="1" applyBorder="1" applyAlignment="1">
      <alignment horizontal="center"/>
    </xf>
    <xf numFmtId="1" fontId="7" fillId="2" borderId="16" xfId="2" applyNumberFormat="1" applyFont="1" applyFill="1" applyBorder="1" applyAlignment="1">
      <alignment horizontal="center" shrinkToFit="1"/>
    </xf>
    <xf numFmtId="2" fontId="7" fillId="2" borderId="17" xfId="2" applyNumberFormat="1" applyFont="1" applyFill="1" applyBorder="1" applyAlignment="1">
      <alignment horizontal="center"/>
    </xf>
    <xf numFmtId="0" fontId="3" fillId="2" borderId="18" xfId="2" applyFont="1" applyFill="1" applyBorder="1" applyAlignment="1">
      <alignment horizontal="center"/>
    </xf>
    <xf numFmtId="0" fontId="3" fillId="2" borderId="0" xfId="2" applyFont="1" applyFill="1" applyAlignment="1"/>
    <xf numFmtId="0" fontId="1" fillId="2" borderId="0" xfId="2" applyFont="1" applyFill="1" applyBorder="1" applyAlignment="1">
      <alignment horizontal="center"/>
    </xf>
    <xf numFmtId="167" fontId="8" fillId="2" borderId="0" xfId="2" applyNumberFormat="1" applyFont="1" applyFill="1" applyBorder="1" applyAlignment="1">
      <alignment horizontal="center"/>
    </xf>
    <xf numFmtId="0" fontId="3" fillId="2" borderId="0" xfId="2" applyFont="1" applyFill="1" applyBorder="1"/>
    <xf numFmtId="0" fontId="9" fillId="2" borderId="0" xfId="2" applyFont="1" applyFill="1" applyBorder="1" applyAlignment="1">
      <alignment horizontal="center"/>
    </xf>
    <xf numFmtId="0" fontId="9" fillId="2" borderId="0" xfId="2" applyFont="1" applyFill="1" applyBorder="1"/>
    <xf numFmtId="0" fontId="3" fillId="2" borderId="0" xfId="2" applyFont="1" applyFill="1" applyBorder="1" applyAlignment="1">
      <alignment horizontal="center"/>
    </xf>
    <xf numFmtId="0" fontId="1" fillId="2" borderId="0" xfId="2" applyFont="1" applyFill="1" applyBorder="1"/>
    <xf numFmtId="0" fontId="10" fillId="2" borderId="0" xfId="2" applyFont="1" applyFill="1" applyBorder="1" applyAlignment="1">
      <alignment horizontal="center"/>
    </xf>
    <xf numFmtId="0" fontId="10" fillId="2" borderId="0" xfId="2" applyFont="1" applyFill="1" applyBorder="1"/>
    <xf numFmtId="0" fontId="10" fillId="2" borderId="0" xfId="2" applyNumberFormat="1" applyFont="1" applyFill="1" applyBorder="1"/>
    <xf numFmtId="0" fontId="3" fillId="2" borderId="0" xfId="2" applyNumberFormat="1" applyFont="1" applyFill="1" applyBorder="1"/>
    <xf numFmtId="0" fontId="1" fillId="2" borderId="0" xfId="2" applyNumberFormat="1" applyFont="1" applyFill="1" applyBorder="1" applyAlignment="1">
      <alignment horizontal="center"/>
    </xf>
    <xf numFmtId="2" fontId="10" fillId="2" borderId="0" xfId="2" applyNumberFormat="1" applyFont="1" applyFill="1" applyBorder="1" applyAlignment="1">
      <alignment horizontal="center"/>
    </xf>
    <xf numFmtId="1" fontId="11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 applyBorder="1" applyAlignment="1">
      <alignment horizontal="center"/>
    </xf>
    <xf numFmtId="1" fontId="1" fillId="2" borderId="0" xfId="2" applyNumberFormat="1" applyFont="1" applyFill="1" applyBorder="1" applyAlignment="1">
      <alignment horizontal="center"/>
    </xf>
    <xf numFmtId="0" fontId="2" fillId="2" borderId="0" xfId="2" applyFont="1" applyFill="1" applyBorder="1"/>
    <xf numFmtId="2" fontId="1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 applyBorder="1"/>
    <xf numFmtId="2" fontId="0" fillId="0" borderId="0" xfId="0" applyNumberFormat="1"/>
    <xf numFmtId="2" fontId="0" fillId="0" borderId="1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top"/>
    </xf>
    <xf numFmtId="0" fontId="1" fillId="2" borderId="0" xfId="2" applyFont="1" applyFill="1" applyAlignment="1">
      <alignment horizontal="center" vertical="top"/>
    </xf>
    <xf numFmtId="0" fontId="2" fillId="2" borderId="0" xfId="2" applyFont="1" applyFill="1" applyAlignment="1">
      <alignment vertical="top"/>
    </xf>
    <xf numFmtId="0" fontId="1" fillId="2" borderId="0" xfId="2" applyFont="1" applyFill="1" applyBorder="1" applyAlignment="1">
      <alignment horizontal="center" vertical="top"/>
    </xf>
    <xf numFmtId="2" fontId="1" fillId="10" borderId="11" xfId="2" applyNumberFormat="1" applyFont="1" applyFill="1" applyBorder="1" applyAlignment="1">
      <alignment horizontal="center" vertical="top" shrinkToFit="1"/>
    </xf>
    <xf numFmtId="0" fontId="3" fillId="2" borderId="12" xfId="2" applyFont="1" applyFill="1" applyBorder="1" applyAlignment="1">
      <alignment horizontal="center" vertical="top"/>
    </xf>
    <xf numFmtId="0" fontId="14" fillId="2" borderId="1" xfId="0" applyFont="1" applyFill="1" applyBorder="1" applyAlignment="1">
      <alignment vertical="center" wrapText="1"/>
    </xf>
    <xf numFmtId="2" fontId="6" fillId="2" borderId="13" xfId="2" applyNumberFormat="1" applyFont="1" applyFill="1" applyBorder="1" applyAlignment="1">
      <alignment horizontal="center" vertical="top"/>
    </xf>
    <xf numFmtId="1" fontId="7" fillId="2" borderId="14" xfId="2" applyNumberFormat="1" applyFont="1" applyFill="1" applyBorder="1" applyAlignment="1">
      <alignment horizontal="center" vertical="top" shrinkToFit="1"/>
    </xf>
    <xf numFmtId="2" fontId="6" fillId="2" borderId="13" xfId="2" applyNumberFormat="1" applyFont="1" applyFill="1" applyBorder="1" applyAlignment="1" applyProtection="1">
      <alignment horizontal="center" vertical="top"/>
      <protection locked="0"/>
    </xf>
    <xf numFmtId="2" fontId="7" fillId="2" borderId="12" xfId="2" applyNumberFormat="1" applyFont="1" applyFill="1" applyBorder="1" applyAlignment="1">
      <alignment horizontal="center" vertical="top"/>
    </xf>
    <xf numFmtId="167" fontId="8" fillId="2" borderId="0" xfId="2" applyNumberFormat="1" applyFont="1" applyFill="1" applyBorder="1" applyAlignment="1">
      <alignment horizontal="center" vertical="top"/>
    </xf>
    <xf numFmtId="0" fontId="3" fillId="2" borderId="15" xfId="2" applyFont="1" applyFill="1" applyBorder="1" applyAlignment="1">
      <alignment horizontal="center" vertical="top"/>
    </xf>
    <xf numFmtId="1" fontId="7" fillId="2" borderId="16" xfId="2" applyNumberFormat="1" applyFont="1" applyFill="1" applyBorder="1" applyAlignment="1">
      <alignment horizontal="center" vertical="top" shrinkToFit="1"/>
    </xf>
    <xf numFmtId="2" fontId="7" fillId="2" borderId="17" xfId="2" applyNumberFormat="1" applyFont="1" applyFill="1" applyBorder="1" applyAlignment="1">
      <alignment horizontal="center" vertical="top"/>
    </xf>
    <xf numFmtId="0" fontId="3" fillId="2" borderId="0" xfId="2" applyFont="1" applyFill="1" applyBorder="1" applyAlignment="1">
      <alignment vertical="top"/>
    </xf>
    <xf numFmtId="0" fontId="15" fillId="2" borderId="1" xfId="0" applyFont="1" applyFill="1" applyBorder="1" applyAlignment="1">
      <alignment vertical="center" wrapText="1"/>
    </xf>
    <xf numFmtId="0" fontId="3" fillId="2" borderId="18" xfId="2" applyFont="1" applyFill="1" applyBorder="1" applyAlignment="1">
      <alignment horizontal="center" vertical="top"/>
    </xf>
    <xf numFmtId="0" fontId="10" fillId="2" borderId="0" xfId="2" applyFont="1" applyFill="1" applyBorder="1" applyAlignment="1">
      <alignment horizontal="center" vertical="top"/>
    </xf>
    <xf numFmtId="0" fontId="3" fillId="2" borderId="0" xfId="2" applyFont="1" applyFill="1" applyBorder="1" applyAlignment="1">
      <alignment horizontal="center" vertical="top"/>
    </xf>
    <xf numFmtId="0" fontId="3" fillId="2" borderId="0" xfId="2" applyFont="1" applyFill="1" applyAlignment="1">
      <alignment horizontal="center" vertical="top"/>
    </xf>
    <xf numFmtId="2" fontId="3" fillId="2" borderId="0" xfId="2" applyNumberFormat="1" applyFont="1" applyFill="1" applyAlignment="1">
      <alignment horizontal="center" vertical="top"/>
    </xf>
    <xf numFmtId="2" fontId="3" fillId="2" borderId="0" xfId="2" applyNumberFormat="1" applyFont="1" applyFill="1" applyAlignment="1">
      <alignment vertical="top"/>
    </xf>
    <xf numFmtId="2" fontId="1" fillId="2" borderId="0" xfId="2" applyNumberFormat="1" applyFont="1" applyFill="1" applyAlignment="1">
      <alignment vertical="top"/>
    </xf>
    <xf numFmtId="0" fontId="9" fillId="2" borderId="0" xfId="2" applyFont="1" applyFill="1" applyBorder="1" applyAlignment="1">
      <alignment horizontal="center" vertical="top"/>
    </xf>
    <xf numFmtId="0" fontId="9" fillId="2" borderId="0" xfId="2" applyFont="1" applyFill="1" applyBorder="1" applyAlignment="1">
      <alignment vertical="top"/>
    </xf>
    <xf numFmtId="0" fontId="1" fillId="2" borderId="0" xfId="2" applyFont="1" applyFill="1" applyBorder="1" applyAlignment="1">
      <alignment vertical="top"/>
    </xf>
    <xf numFmtId="0" fontId="10" fillId="2" borderId="0" xfId="2" applyFont="1" applyFill="1" applyBorder="1" applyAlignment="1">
      <alignment vertical="top"/>
    </xf>
    <xf numFmtId="0" fontId="10" fillId="2" borderId="0" xfId="2" applyNumberFormat="1" applyFont="1" applyFill="1" applyBorder="1" applyAlignment="1">
      <alignment vertical="top"/>
    </xf>
    <xf numFmtId="0" fontId="3" fillId="2" borderId="0" xfId="2" applyNumberFormat="1" applyFont="1" applyFill="1" applyBorder="1" applyAlignment="1">
      <alignment vertical="top"/>
    </xf>
    <xf numFmtId="0" fontId="3" fillId="2" borderId="0" xfId="2" applyNumberFormat="1" applyFont="1" applyFill="1" applyAlignment="1">
      <alignment vertical="top"/>
    </xf>
    <xf numFmtId="0" fontId="1" fillId="2" borderId="0" xfId="2" applyNumberFormat="1" applyFont="1" applyFill="1" applyBorder="1" applyAlignment="1">
      <alignment horizontal="center" vertical="top"/>
    </xf>
    <xf numFmtId="2" fontId="10" fillId="2" borderId="0" xfId="2" applyNumberFormat="1" applyFont="1" applyFill="1" applyBorder="1" applyAlignment="1">
      <alignment horizontal="center" vertical="top"/>
    </xf>
    <xf numFmtId="1" fontId="11" fillId="2" borderId="0" xfId="2" applyNumberFormat="1" applyFont="1" applyFill="1" applyBorder="1" applyAlignment="1">
      <alignment horizontal="center" vertical="top"/>
    </xf>
    <xf numFmtId="2" fontId="3" fillId="2" borderId="0" xfId="2" applyNumberFormat="1" applyFont="1" applyFill="1" applyBorder="1" applyAlignment="1">
      <alignment horizontal="center" vertical="top"/>
    </xf>
    <xf numFmtId="1" fontId="1" fillId="2" borderId="0" xfId="2" applyNumberFormat="1" applyFont="1" applyFill="1" applyBorder="1" applyAlignment="1">
      <alignment horizontal="center" vertical="top"/>
    </xf>
    <xf numFmtId="0" fontId="2" fillId="2" borderId="0" xfId="2" applyFont="1" applyFill="1" applyBorder="1" applyAlignment="1">
      <alignment vertical="top"/>
    </xf>
    <xf numFmtId="2" fontId="1" fillId="2" borderId="0" xfId="2" applyNumberFormat="1" applyFont="1" applyFill="1" applyBorder="1" applyAlignment="1">
      <alignment horizontal="center" vertical="top"/>
    </xf>
    <xf numFmtId="2" fontId="3" fillId="2" borderId="0" xfId="2" applyNumberFormat="1" applyFont="1" applyFill="1" applyBorder="1" applyAlignment="1">
      <alignment vertical="top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0" applyFont="1" applyAlignment="1">
      <alignment shrinkToFit="1"/>
    </xf>
    <xf numFmtId="0" fontId="2" fillId="0" borderId="0" xfId="0" applyFont="1"/>
    <xf numFmtId="0" fontId="3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0" xfId="0" applyFont="1"/>
    <xf numFmtId="0" fontId="1" fillId="10" borderId="26" xfId="0" applyFont="1" applyFill="1" applyBorder="1" applyAlignment="1">
      <alignment horizontal="center" vertical="center" textRotation="90" shrinkToFit="1"/>
    </xf>
    <xf numFmtId="0" fontId="20" fillId="10" borderId="27" xfId="0" applyFont="1" applyFill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1" fillId="11" borderId="30" xfId="0" applyFont="1" applyFill="1" applyBorder="1" applyAlignment="1">
      <alignment horizontal="center" shrinkToFit="1"/>
    </xf>
    <xf numFmtId="0" fontId="19" fillId="11" borderId="31" xfId="0" applyFont="1" applyFill="1" applyBorder="1" applyAlignment="1">
      <alignment horizontal="center" shrinkToFit="1"/>
    </xf>
    <xf numFmtId="0" fontId="18" fillId="11" borderId="32" xfId="0" applyFont="1" applyFill="1" applyBorder="1" applyAlignment="1">
      <alignment horizontal="center" shrinkToFit="1"/>
    </xf>
    <xf numFmtId="0" fontId="18" fillId="11" borderId="1" xfId="0" applyFont="1" applyFill="1" applyBorder="1" applyAlignment="1">
      <alignment horizontal="center" shrinkToFit="1"/>
    </xf>
    <xf numFmtId="0" fontId="22" fillId="0" borderId="30" xfId="0" applyFont="1" applyBorder="1" applyAlignment="1">
      <alignment horizontal="center"/>
    </xf>
    <xf numFmtId="0" fontId="23" fillId="2" borderId="1" xfId="0" applyFont="1" applyFill="1" applyBorder="1" applyAlignment="1">
      <alignment vertical="center" wrapText="1"/>
    </xf>
    <xf numFmtId="0" fontId="22" fillId="2" borderId="32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4" fillId="2" borderId="1" xfId="0" applyFont="1" applyFill="1" applyBorder="1" applyAlignment="1">
      <alignment vertical="center" wrapText="1"/>
    </xf>
    <xf numFmtId="0" fontId="1" fillId="10" borderId="34" xfId="0" applyFont="1" applyFill="1" applyBorder="1" applyAlignment="1">
      <alignment horizontal="center" vertical="center" textRotation="90"/>
    </xf>
    <xf numFmtId="2" fontId="1" fillId="10" borderId="34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2" fontId="18" fillId="11" borderId="1" xfId="0" applyNumberFormat="1" applyFont="1" applyFill="1" applyBorder="1" applyAlignment="1">
      <alignment horizontal="center" shrinkToFit="1"/>
    </xf>
    <xf numFmtId="0" fontId="22" fillId="12" borderId="1" xfId="0" applyFont="1" applyFill="1" applyBorder="1" applyAlignment="1">
      <alignment horizontal="center"/>
    </xf>
    <xf numFmtId="2" fontId="18" fillId="12" borderId="1" xfId="0" applyNumberFormat="1" applyFont="1" applyFill="1" applyBorder="1" applyAlignment="1">
      <alignment horizontal="center"/>
    </xf>
    <xf numFmtId="2" fontId="1" fillId="10" borderId="35" xfId="0" applyNumberFormat="1" applyFont="1" applyFill="1" applyBorder="1" applyAlignment="1">
      <alignment horizontal="center" vertical="center"/>
    </xf>
    <xf numFmtId="9" fontId="5" fillId="13" borderId="36" xfId="0" applyNumberFormat="1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2" fontId="7" fillId="0" borderId="2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8" fillId="11" borderId="36" xfId="0" applyNumberFormat="1" applyFont="1" applyFill="1" applyBorder="1" applyAlignment="1">
      <alignment horizontal="center" shrinkToFit="1"/>
    </xf>
    <xf numFmtId="0" fontId="18" fillId="11" borderId="37" xfId="0" applyFont="1" applyFill="1" applyBorder="1" applyAlignment="1">
      <alignment horizontal="center" shrinkToFit="1"/>
    </xf>
    <xf numFmtId="2" fontId="18" fillId="14" borderId="36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2" fontId="19" fillId="2" borderId="39" xfId="2" applyNumberFormat="1" applyFont="1" applyFill="1" applyBorder="1" applyAlignment="1">
      <alignment vertical="center"/>
    </xf>
    <xf numFmtId="2" fontId="19" fillId="2" borderId="40" xfId="2" applyNumberFormat="1" applyFont="1" applyFill="1" applyBorder="1" applyAlignment="1">
      <alignment vertical="center"/>
    </xf>
    <xf numFmtId="2" fontId="19" fillId="2" borderId="42" xfId="2" applyNumberFormat="1" applyFont="1" applyFill="1" applyBorder="1" applyAlignment="1">
      <alignment vertical="center"/>
    </xf>
    <xf numFmtId="2" fontId="19" fillId="2" borderId="43" xfId="2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1" fillId="0" borderId="36" xfId="0" applyNumberFormat="1" applyFont="1" applyBorder="1" applyAlignment="1">
      <alignment horizontal="center"/>
    </xf>
    <xf numFmtId="0" fontId="25" fillId="0" borderId="0" xfId="0" applyFont="1"/>
    <xf numFmtId="0" fontId="18" fillId="0" borderId="0" xfId="0" applyFont="1" applyAlignment="1"/>
    <xf numFmtId="0" fontId="26" fillId="0" borderId="0" xfId="1" applyFont="1" applyAlignment="1" applyProtection="1"/>
    <xf numFmtId="2" fontId="19" fillId="2" borderId="44" xfId="2" applyNumberFormat="1" applyFont="1" applyFill="1" applyBorder="1" applyAlignment="1">
      <alignment vertical="center"/>
    </xf>
    <xf numFmtId="2" fontId="19" fillId="2" borderId="45" xfId="2" applyNumberFormat="1" applyFont="1" applyFill="1" applyBorder="1" applyAlignment="1">
      <alignment vertical="center"/>
    </xf>
    <xf numFmtId="0" fontId="1" fillId="10" borderId="46" xfId="0" applyFont="1" applyFill="1" applyBorder="1" applyAlignment="1">
      <alignment horizontal="center" vertical="center" textRotation="90" wrapText="1"/>
    </xf>
    <xf numFmtId="2" fontId="1" fillId="10" borderId="33" xfId="0" applyNumberFormat="1" applyFont="1" applyFill="1" applyBorder="1" applyAlignment="1">
      <alignment horizontal="center" vertical="center"/>
    </xf>
    <xf numFmtId="2" fontId="1" fillId="10" borderId="47" xfId="0" applyNumberFormat="1" applyFont="1" applyFill="1" applyBorder="1" applyAlignment="1">
      <alignment horizontal="center" vertical="center" textRotation="90"/>
    </xf>
    <xf numFmtId="2" fontId="3" fillId="10" borderId="48" xfId="0" applyNumberFormat="1" applyFont="1" applyFill="1" applyBorder="1" applyAlignment="1">
      <alignment horizontal="center" vertical="center" textRotation="90" wrapText="1"/>
    </xf>
    <xf numFmtId="2" fontId="5" fillId="0" borderId="25" xfId="0" applyNumberFormat="1" applyFont="1" applyBorder="1" applyAlignment="1">
      <alignment horizontal="center"/>
    </xf>
    <xf numFmtId="2" fontId="5" fillId="0" borderId="49" xfId="0" applyNumberFormat="1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2" fontId="1" fillId="0" borderId="49" xfId="0" applyNumberFormat="1" applyFont="1" applyBorder="1" applyAlignment="1">
      <alignment horizontal="center"/>
    </xf>
    <xf numFmtId="1" fontId="1" fillId="0" borderId="5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8" fillId="11" borderId="25" xfId="0" applyNumberFormat="1" applyFont="1" applyFill="1" applyBorder="1" applyAlignment="1">
      <alignment horizontal="center" shrinkToFit="1"/>
    </xf>
    <xf numFmtId="2" fontId="18" fillId="11" borderId="49" xfId="0" applyNumberFormat="1" applyFont="1" applyFill="1" applyBorder="1" applyAlignment="1">
      <alignment horizontal="center" shrinkToFit="1"/>
    </xf>
    <xf numFmtId="1" fontId="18" fillId="11" borderId="50" xfId="0" applyNumberFormat="1" applyFont="1" applyFill="1" applyBorder="1" applyAlignment="1">
      <alignment horizontal="center" shrinkToFit="1"/>
    </xf>
    <xf numFmtId="0" fontId="16" fillId="0" borderId="0" xfId="0" applyFont="1" applyBorder="1" applyAlignment="1">
      <alignment shrinkToFit="1"/>
    </xf>
    <xf numFmtId="0" fontId="22" fillId="2" borderId="37" xfId="0" applyFont="1" applyFill="1" applyBorder="1" applyAlignment="1">
      <alignment horizontal="center"/>
    </xf>
    <xf numFmtId="2" fontId="18" fillId="12" borderId="25" xfId="0" applyNumberFormat="1" applyFont="1" applyFill="1" applyBorder="1" applyAlignment="1">
      <alignment horizontal="center"/>
    </xf>
    <xf numFmtId="2" fontId="18" fillId="15" borderId="49" xfId="0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Fill="1" applyBorder="1"/>
    <xf numFmtId="9" fontId="12" fillId="0" borderId="0" xfId="0" applyNumberFormat="1" applyFont="1"/>
    <xf numFmtId="0" fontId="27" fillId="0" borderId="0" xfId="0" applyFont="1"/>
    <xf numFmtId="0" fontId="0" fillId="0" borderId="0" xfId="0" applyFont="1"/>
    <xf numFmtId="0" fontId="28" fillId="0" borderId="0" xfId="0" applyFont="1"/>
    <xf numFmtId="0" fontId="22" fillId="0" borderId="0" xfId="0" applyFont="1"/>
    <xf numFmtId="0" fontId="29" fillId="10" borderId="27" xfId="0" applyFont="1" applyFill="1" applyBorder="1" applyAlignment="1">
      <alignment horizontal="center" vertical="center" wrapText="1" shrinkToFit="1"/>
    </xf>
    <xf numFmtId="0" fontId="1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9" fillId="11" borderId="37" xfId="0" applyFont="1" applyFill="1" applyBorder="1" applyAlignment="1">
      <alignment horizontal="center" shrinkToFit="1"/>
    </xf>
    <xf numFmtId="0" fontId="19" fillId="11" borderId="1" xfId="0" applyFont="1" applyFill="1" applyBorder="1" applyAlignment="1">
      <alignment horizontal="center" shrinkToFit="1"/>
    </xf>
    <xf numFmtId="0" fontId="22" fillId="0" borderId="37" xfId="0" applyFont="1" applyBorder="1" applyAlignment="1">
      <alignment horizontal="center"/>
    </xf>
    <xf numFmtId="2" fontId="19" fillId="11" borderId="1" xfId="0" applyNumberFormat="1" applyFont="1" applyFill="1" applyBorder="1" applyAlignment="1">
      <alignment horizontal="center" shrinkToFit="1"/>
    </xf>
    <xf numFmtId="0" fontId="22" fillId="5" borderId="1" xfId="0" applyFont="1" applyFill="1" applyBorder="1" applyAlignment="1">
      <alignment horizontal="center"/>
    </xf>
    <xf numFmtId="2" fontId="18" fillId="5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9" fillId="11" borderId="36" xfId="0" applyNumberFormat="1" applyFont="1" applyFill="1" applyBorder="1" applyAlignment="1">
      <alignment horizontal="center" shrinkToFit="1"/>
    </xf>
    <xf numFmtId="2" fontId="18" fillId="16" borderId="36" xfId="0" applyNumberFormat="1" applyFont="1" applyFill="1" applyBorder="1" applyAlignment="1">
      <alignment horizontal="center"/>
    </xf>
    <xf numFmtId="2" fontId="19" fillId="2" borderId="23" xfId="2" applyNumberFormat="1" applyFont="1" applyFill="1" applyBorder="1" applyAlignment="1">
      <alignment vertical="center"/>
    </xf>
    <xf numFmtId="2" fontId="19" fillId="2" borderId="24" xfId="2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36" xfId="0" applyNumberFormat="1" applyFont="1" applyBorder="1" applyAlignment="1">
      <alignment horizontal="center" vertical="center"/>
    </xf>
    <xf numFmtId="0" fontId="22" fillId="7" borderId="1" xfId="0" applyFont="1" applyFill="1" applyBorder="1" applyAlignment="1">
      <alignment horizontal="center"/>
    </xf>
    <xf numFmtId="2" fontId="18" fillId="7" borderId="1" xfId="0" applyNumberFormat="1" applyFont="1" applyFill="1" applyBorder="1" applyAlignment="1">
      <alignment horizontal="center"/>
    </xf>
    <xf numFmtId="2" fontId="18" fillId="7" borderId="36" xfId="0" applyNumberFormat="1" applyFont="1" applyFill="1" applyBorder="1" applyAlignment="1">
      <alignment horizontal="center"/>
    </xf>
    <xf numFmtId="2" fontId="19" fillId="2" borderId="25" xfId="2" applyNumberFormat="1" applyFont="1" applyFill="1" applyBorder="1" applyAlignment="1">
      <alignment vertical="center"/>
    </xf>
    <xf numFmtId="2" fontId="1" fillId="10" borderId="51" xfId="0" applyNumberFormat="1" applyFont="1" applyFill="1" applyBorder="1" applyAlignment="1">
      <alignment horizontal="center" vertical="center" textRotation="90" wrapText="1"/>
    </xf>
    <xf numFmtId="0" fontId="5" fillId="0" borderId="52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2" fontId="1" fillId="0" borderId="49" xfId="0" applyNumberFormat="1" applyFont="1" applyBorder="1" applyAlignment="1">
      <alignment horizontal="center" vertical="center"/>
    </xf>
    <xf numFmtId="1" fontId="1" fillId="0" borderId="52" xfId="0" applyNumberFormat="1" applyFont="1" applyBorder="1" applyAlignment="1">
      <alignment horizontal="center" vertical="center"/>
    </xf>
    <xf numFmtId="2" fontId="19" fillId="11" borderId="25" xfId="0" applyNumberFormat="1" applyFont="1" applyFill="1" applyBorder="1" applyAlignment="1">
      <alignment horizontal="center" shrinkToFit="1"/>
    </xf>
    <xf numFmtId="2" fontId="19" fillId="11" borderId="49" xfId="0" applyNumberFormat="1" applyFont="1" applyFill="1" applyBorder="1" applyAlignment="1">
      <alignment horizontal="center" shrinkToFit="1"/>
    </xf>
    <xf numFmtId="1" fontId="19" fillId="11" borderId="52" xfId="0" applyNumberFormat="1" applyFont="1" applyFill="1" applyBorder="1" applyAlignment="1">
      <alignment horizontal="center" shrinkToFit="1"/>
    </xf>
    <xf numFmtId="1" fontId="18" fillId="15" borderId="52" xfId="0" applyNumberFormat="1" applyFont="1" applyFill="1" applyBorder="1" applyAlignment="1">
      <alignment horizontal="center"/>
    </xf>
    <xf numFmtId="9" fontId="30" fillId="0" borderId="0" xfId="0" applyNumberFormat="1" applyFont="1"/>
    <xf numFmtId="9" fontId="18" fillId="0" borderId="0" xfId="0" applyNumberFormat="1" applyFont="1"/>
    <xf numFmtId="9" fontId="22" fillId="0" borderId="0" xfId="0" applyNumberFormat="1" applyFont="1"/>
    <xf numFmtId="0" fontId="22" fillId="8" borderId="37" xfId="0" applyFont="1" applyFill="1" applyBorder="1" applyAlignment="1">
      <alignment horizontal="center"/>
    </xf>
    <xf numFmtId="2" fontId="18" fillId="8" borderId="25" xfId="0" applyNumberFormat="1" applyFont="1" applyFill="1" applyBorder="1" applyAlignment="1">
      <alignment horizontal="center"/>
    </xf>
    <xf numFmtId="2" fontId="18" fillId="8" borderId="36" xfId="0" applyNumberFormat="1" applyFont="1" applyFill="1" applyBorder="1" applyAlignment="1">
      <alignment horizontal="center"/>
    </xf>
    <xf numFmtId="0" fontId="18" fillId="2" borderId="0" xfId="2" applyFont="1" applyFill="1" applyAlignment="1">
      <alignment horizontal="center" vertical="top"/>
    </xf>
    <xf numFmtId="0" fontId="19" fillId="2" borderId="0" xfId="2" applyFont="1" applyFill="1" applyAlignment="1">
      <alignment horizontal="right" vertical="center"/>
    </xf>
    <xf numFmtId="0" fontId="19" fillId="2" borderId="38" xfId="2" applyFont="1" applyFill="1" applyBorder="1" applyAlignment="1">
      <alignment horizontal="right" vertical="center"/>
    </xf>
    <xf numFmtId="2" fontId="19" fillId="2" borderId="23" xfId="2" applyNumberFormat="1" applyFont="1" applyFill="1" applyBorder="1" applyAlignment="1">
      <alignment horizontal="left" vertical="center" shrinkToFit="1"/>
    </xf>
    <xf numFmtId="2" fontId="19" fillId="2" borderId="24" xfId="2" applyNumberFormat="1" applyFont="1" applyFill="1" applyBorder="1" applyAlignment="1">
      <alignment horizontal="left" vertical="center" shrinkToFit="1"/>
    </xf>
    <xf numFmtId="2" fontId="19" fillId="2" borderId="25" xfId="2" applyNumberFormat="1" applyFont="1" applyFill="1" applyBorder="1" applyAlignment="1">
      <alignment horizontal="left" vertical="center" shrinkToFit="1"/>
    </xf>
    <xf numFmtId="0" fontId="19" fillId="2" borderId="2" xfId="2" applyFont="1" applyFill="1" applyBorder="1" applyAlignment="1">
      <alignment horizontal="right" vertical="center"/>
    </xf>
    <xf numFmtId="0" fontId="19" fillId="2" borderId="41" xfId="2" applyFont="1" applyFill="1" applyBorder="1" applyAlignment="1">
      <alignment horizontal="right" vertical="center"/>
    </xf>
    <xf numFmtId="0" fontId="18" fillId="10" borderId="27" xfId="0" applyFont="1" applyFill="1" applyBorder="1" applyAlignment="1">
      <alignment horizontal="center" vertical="center" wrapText="1"/>
    </xf>
    <xf numFmtId="0" fontId="18" fillId="10" borderId="29" xfId="0" applyFont="1" applyFill="1" applyBorder="1" applyAlignment="1">
      <alignment horizontal="center" vertical="center" wrapText="1"/>
    </xf>
    <xf numFmtId="0" fontId="19" fillId="10" borderId="27" xfId="0" applyFont="1" applyFill="1" applyBorder="1" applyAlignment="1">
      <alignment horizontal="center" vertical="center" wrapText="1"/>
    </xf>
    <xf numFmtId="0" fontId="19" fillId="10" borderId="29" xfId="0" applyFont="1" applyFill="1" applyBorder="1" applyAlignment="1">
      <alignment horizontal="center" vertical="center" wrapText="1"/>
    </xf>
    <xf numFmtId="0" fontId="19" fillId="10" borderId="33" xfId="0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/>
    </xf>
    <xf numFmtId="0" fontId="19" fillId="2" borderId="0" xfId="2" applyFont="1" applyFill="1" applyBorder="1" applyAlignment="1">
      <alignment horizontal="right" vertical="center"/>
    </xf>
    <xf numFmtId="2" fontId="19" fillId="2" borderId="1" xfId="2" applyNumberFormat="1" applyFont="1" applyFill="1" applyBorder="1" applyAlignment="1">
      <alignment horizontal="left" vertical="center" wrapText="1" shrinkToFit="1"/>
    </xf>
    <xf numFmtId="0" fontId="18" fillId="10" borderId="28" xfId="0" applyFont="1" applyFill="1" applyBorder="1" applyAlignment="1">
      <alignment horizontal="center" vertical="center" wrapText="1"/>
    </xf>
    <xf numFmtId="0" fontId="18" fillId="10" borderId="33" xfId="0" applyFont="1" applyFill="1" applyBorder="1" applyAlignment="1">
      <alignment horizontal="center" vertical="center" wrapText="1"/>
    </xf>
    <xf numFmtId="0" fontId="1" fillId="2" borderId="0" xfId="2" applyFont="1" applyFill="1" applyAlignment="1">
      <alignment horizontal="center" vertical="top"/>
    </xf>
    <xf numFmtId="0" fontId="1" fillId="2" borderId="0" xfId="2" applyFont="1" applyFill="1" applyAlignment="1">
      <alignment horizontal="right" vertical="top"/>
    </xf>
    <xf numFmtId="0" fontId="1" fillId="2" borderId="0" xfId="2" applyFont="1" applyFill="1" applyBorder="1" applyAlignment="1">
      <alignment horizontal="right" vertical="top"/>
    </xf>
    <xf numFmtId="2" fontId="1" fillId="2" borderId="23" xfId="2" applyNumberFormat="1" applyFont="1" applyFill="1" applyBorder="1" applyAlignment="1">
      <alignment horizontal="left" vertical="top" shrinkToFit="1"/>
    </xf>
    <xf numFmtId="2" fontId="1" fillId="2" borderId="24" xfId="2" applyNumberFormat="1" applyFont="1" applyFill="1" applyBorder="1" applyAlignment="1">
      <alignment horizontal="left" vertical="top" shrinkToFit="1"/>
    </xf>
    <xf numFmtId="2" fontId="1" fillId="2" borderId="25" xfId="2" applyNumberFormat="1" applyFont="1" applyFill="1" applyBorder="1" applyAlignment="1">
      <alignment horizontal="left" vertical="top" shrinkToFit="1"/>
    </xf>
    <xf numFmtId="2" fontId="1" fillId="2" borderId="23" xfId="2" applyNumberFormat="1" applyFont="1" applyFill="1" applyBorder="1" applyAlignment="1">
      <alignment horizontal="left" vertical="top"/>
    </xf>
    <xf numFmtId="2" fontId="1" fillId="2" borderId="24" xfId="2" applyNumberFormat="1" applyFont="1" applyFill="1" applyBorder="1" applyAlignment="1">
      <alignment horizontal="left" vertical="top"/>
    </xf>
    <xf numFmtId="2" fontId="1" fillId="2" borderId="25" xfId="2" applyNumberFormat="1" applyFont="1" applyFill="1" applyBorder="1" applyAlignment="1">
      <alignment horizontal="left" vertical="top"/>
    </xf>
    <xf numFmtId="0" fontId="1" fillId="2" borderId="2" xfId="2" applyFont="1" applyFill="1" applyBorder="1" applyAlignment="1">
      <alignment horizontal="right" vertical="top"/>
    </xf>
    <xf numFmtId="2" fontId="1" fillId="10" borderId="6" xfId="2" applyNumberFormat="1" applyFont="1" applyFill="1" applyBorder="1" applyAlignment="1">
      <alignment horizontal="center" vertical="top" shrinkToFit="1"/>
    </xf>
    <xf numFmtId="2" fontId="1" fillId="10" borderId="7" xfId="2" applyNumberFormat="1" applyFont="1" applyFill="1" applyBorder="1" applyAlignment="1">
      <alignment horizontal="center" vertical="top" shrinkToFit="1"/>
    </xf>
    <xf numFmtId="2" fontId="1" fillId="10" borderId="8" xfId="2" applyNumberFormat="1" applyFont="1" applyFill="1" applyBorder="1" applyAlignment="1">
      <alignment horizontal="center" vertical="top" shrinkToFit="1"/>
    </xf>
    <xf numFmtId="2" fontId="1" fillId="10" borderId="9" xfId="2" applyNumberFormat="1" applyFont="1" applyFill="1" applyBorder="1" applyAlignment="1">
      <alignment horizontal="center" vertical="top" shrinkToFit="1"/>
    </xf>
    <xf numFmtId="2" fontId="1" fillId="10" borderId="18" xfId="2" applyNumberFormat="1" applyFont="1" applyFill="1" applyBorder="1" applyAlignment="1">
      <alignment horizontal="center" vertical="top" wrapText="1" shrinkToFit="1"/>
    </xf>
    <xf numFmtId="2" fontId="1" fillId="10" borderId="11" xfId="2" applyNumberFormat="1" applyFont="1" applyFill="1" applyBorder="1" applyAlignment="1">
      <alignment horizontal="center" vertical="top" wrapText="1" shrinkToFit="1"/>
    </xf>
    <xf numFmtId="0" fontId="4" fillId="2" borderId="0" xfId="2" applyFont="1" applyFill="1" applyAlignment="1">
      <alignment horizontal="center" vertical="center"/>
    </xf>
    <xf numFmtId="0" fontId="5" fillId="10" borderId="3" xfId="2" applyFont="1" applyFill="1" applyBorder="1" applyAlignment="1">
      <alignment horizontal="center" vertical="center"/>
    </xf>
    <xf numFmtId="0" fontId="5" fillId="10" borderId="5" xfId="2" applyFont="1" applyFill="1" applyBorder="1" applyAlignment="1">
      <alignment horizontal="center" vertical="center"/>
    </xf>
    <xf numFmtId="0" fontId="5" fillId="10" borderId="8" xfId="2" applyFont="1" applyFill="1" applyBorder="1" applyAlignment="1">
      <alignment horizontal="center" vertical="center"/>
    </xf>
    <xf numFmtId="0" fontId="5" fillId="10" borderId="9" xfId="2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" fillId="2" borderId="0" xfId="2" applyFont="1" applyFill="1" applyAlignment="1">
      <alignment horizontal="center"/>
    </xf>
    <xf numFmtId="0" fontId="1" fillId="2" borderId="0" xfId="2" applyFont="1" applyFill="1" applyAlignment="1">
      <alignment horizontal="right" vertical="center"/>
    </xf>
    <xf numFmtId="0" fontId="1" fillId="2" borderId="0" xfId="2" applyFont="1" applyFill="1" applyBorder="1" applyAlignment="1">
      <alignment horizontal="right" vertical="center"/>
    </xf>
    <xf numFmtId="2" fontId="1" fillId="3" borderId="1" xfId="2" applyNumberFormat="1" applyFont="1" applyFill="1" applyBorder="1" applyAlignment="1">
      <alignment horizontal="center" vertical="center" shrinkToFit="1"/>
    </xf>
    <xf numFmtId="2" fontId="1" fillId="3" borderId="1" xfId="2" applyNumberFormat="1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right" vertical="center"/>
    </xf>
    <xf numFmtId="2" fontId="1" fillId="4" borderId="6" xfId="2" applyNumberFormat="1" applyFont="1" applyFill="1" applyBorder="1" applyAlignment="1">
      <alignment horizontal="center" vertical="center" shrinkToFit="1"/>
    </xf>
    <xf numFmtId="2" fontId="1" fillId="4" borderId="7" xfId="2" applyNumberFormat="1" applyFont="1" applyFill="1" applyBorder="1" applyAlignment="1">
      <alignment horizontal="center" vertical="center" shrinkToFit="1"/>
    </xf>
    <xf numFmtId="2" fontId="1" fillId="4" borderId="8" xfId="2" applyNumberFormat="1" applyFont="1" applyFill="1" applyBorder="1" applyAlignment="1">
      <alignment horizontal="center" vertical="center" shrinkToFit="1"/>
    </xf>
    <xf numFmtId="2" fontId="1" fillId="4" borderId="9" xfId="2" applyNumberFormat="1" applyFont="1" applyFill="1" applyBorder="1" applyAlignment="1">
      <alignment horizontal="center" vertical="center" shrinkToFit="1"/>
    </xf>
    <xf numFmtId="2" fontId="1" fillId="4" borderId="10" xfId="2" applyNumberFormat="1" applyFont="1" applyFill="1" applyBorder="1" applyAlignment="1">
      <alignment horizontal="center" vertical="center" shrinkToFit="1"/>
    </xf>
    <xf numFmtId="2" fontId="1" fillId="4" borderId="11" xfId="2" applyNumberFormat="1" applyFont="1" applyFill="1" applyBorder="1" applyAlignment="1">
      <alignment horizontal="center" vertical="center" shrinkToFit="1"/>
    </xf>
    <xf numFmtId="0" fontId="5" fillId="4" borderId="3" xfId="2" applyFont="1" applyFill="1" applyBorder="1" applyAlignment="1">
      <alignment horizontal="center" vertical="center"/>
    </xf>
    <xf numFmtId="0" fontId="5" fillId="4" borderId="4" xfId="2" applyFont="1" applyFill="1" applyBorder="1" applyAlignment="1">
      <alignment horizontal="center" vertical="center"/>
    </xf>
    <xf numFmtId="0" fontId="5" fillId="4" borderId="5" xfId="2" applyFont="1" applyFill="1" applyBorder="1" applyAlignment="1">
      <alignment horizontal="center" vertical="center"/>
    </xf>
    <xf numFmtId="0" fontId="5" fillId="4" borderId="8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20000000}"/>
  </cellStyles>
  <dxfs count="19">
    <dxf>
      <font>
        <b/>
        <i val="0"/>
        <color rgb="FFFF0000"/>
      </font>
    </dxf>
    <dxf>
      <font>
        <color rgb="FFFF0000"/>
        <name val="Cambria"/>
        <scheme val="none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  <name val="Cambria"/>
        <scheme val="none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  <name val="Cambria"/>
        <scheme val="none"/>
      </font>
    </dxf>
    <dxf>
      <font>
        <b/>
        <i val="0"/>
        <color rgb="FFFF0000"/>
      </font>
    </dxf>
    <dxf>
      <font>
        <color rgb="FFFF0000"/>
        <name val="Cambria"/>
        <scheme val="none"/>
      </font>
    </dxf>
    <dxf>
      <font>
        <color rgb="FFFF0000"/>
        <name val="Cambria"/>
        <scheme val="none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  <name val="Cambria"/>
        <scheme val="none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99FF66"/>
      <color rgb="FF800000"/>
      <color rgb="FFCC99FF"/>
      <color rgb="FFFF99FF"/>
      <color rgb="FFFFFF66"/>
      <color rgb="FF1D01EF"/>
      <color rgb="FFFFCC00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1647824</xdr:colOff>
      <xdr:row>0</xdr:row>
      <xdr:rowOff>9525</xdr:rowOff>
    </xdr:from>
    <xdr:to>
      <xdr:col>1</xdr:col>
      <xdr:colOff>2971799</xdr:colOff>
      <xdr:row>5</xdr:row>
      <xdr:rowOff>193405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3415" y="9525"/>
          <a:ext cx="1323975" cy="13169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1647825</xdr:colOff>
      <xdr:row>0</xdr:row>
      <xdr:rowOff>9525</xdr:rowOff>
    </xdr:from>
    <xdr:to>
      <xdr:col>1</xdr:col>
      <xdr:colOff>1648618</xdr:colOff>
      <xdr:row>5</xdr:row>
      <xdr:rowOff>87868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50" y="9525"/>
          <a:ext cx="635" cy="1211580"/>
        </a:xfrm>
        <a:prstGeom prst="rect">
          <a:avLst/>
        </a:prstGeom>
      </xdr:spPr>
    </xdr:pic>
    <xdr:clientData/>
  </xdr:twoCellAnchor>
  <xdr:twoCellAnchor editAs="oneCell">
    <xdr:from>
      <xdr:col>1</xdr:col>
      <xdr:colOff>1924843</xdr:colOff>
      <xdr:row>0</xdr:row>
      <xdr:rowOff>0</xdr:rowOff>
    </xdr:from>
    <xdr:to>
      <xdr:col>1</xdr:col>
      <xdr:colOff>3254375</xdr:colOff>
      <xdr:row>5</xdr:row>
      <xdr:rowOff>191791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910" y="0"/>
          <a:ext cx="1329690" cy="13252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198438</xdr:colOff>
      <xdr:row>0</xdr:row>
      <xdr:rowOff>0</xdr:rowOff>
    </xdr:from>
    <xdr:to>
      <xdr:col>1</xdr:col>
      <xdr:colOff>1190626</xdr:colOff>
      <xdr:row>5</xdr:row>
      <xdr:rowOff>98228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95" y="0"/>
          <a:ext cx="992505" cy="983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111124</xdr:colOff>
      <xdr:row>0</xdr:row>
      <xdr:rowOff>55562</xdr:rowOff>
    </xdr:from>
    <xdr:to>
      <xdr:col>1</xdr:col>
      <xdr:colOff>1031874</xdr:colOff>
      <xdr:row>5</xdr:row>
      <xdr:rowOff>117195</xdr:rowOff>
    </xdr:to>
    <xdr:pic>
      <xdr:nvPicPr>
        <xdr:cNvPr id="2" name="Picture 2" descr="DepEd Logo No Border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1465" y="55245"/>
          <a:ext cx="920750" cy="833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BE83"/>
  <sheetViews>
    <sheetView workbookViewId="0">
      <pane xSplit="2" ySplit="10" topLeftCell="C49" activePane="bottomRight" state="frozen"/>
      <selection pane="topRight"/>
      <selection pane="bottomLeft"/>
      <selection pane="bottomRight" activeCell="A11" sqref="A11:B56"/>
    </sheetView>
  </sheetViews>
  <sheetFormatPr defaultColWidth="4.7109375" defaultRowHeight="11.25"/>
  <cols>
    <col min="1" max="1" width="4.140625" style="96" customWidth="1"/>
    <col min="2" max="2" width="45.7109375" style="96" customWidth="1"/>
    <col min="3" max="4" width="4.42578125" style="96" customWidth="1"/>
    <col min="5" max="5" width="6.7109375" style="96" customWidth="1"/>
    <col min="6" max="6" width="6.28515625" style="96" customWidth="1"/>
    <col min="7" max="7" width="4.42578125" style="96" customWidth="1"/>
    <col min="8" max="22" width="3.28515625" style="96" hidden="1" customWidth="1"/>
    <col min="23" max="23" width="6" style="96" customWidth="1"/>
    <col min="24" max="24" width="9.85546875" style="97" customWidth="1"/>
    <col min="25" max="25" width="8.28515625" style="97" customWidth="1"/>
    <col min="26" max="26" width="6.140625" style="96" customWidth="1"/>
    <col min="27" max="30" width="4.42578125" style="96" customWidth="1"/>
    <col min="31" max="44" width="3.28515625" style="96" hidden="1" customWidth="1"/>
    <col min="45" max="45" width="2.140625" style="96" hidden="1" customWidth="1"/>
    <col min="46" max="46" width="6" style="96" customWidth="1"/>
    <col min="47" max="47" width="9.85546875" style="97" customWidth="1"/>
    <col min="48" max="48" width="8.28515625" style="97" customWidth="1"/>
    <col min="49" max="49" width="7.140625" style="96" customWidth="1"/>
    <col min="50" max="50" width="9.85546875" style="97" customWidth="1"/>
    <col min="51" max="51" width="8.28515625" style="97" customWidth="1"/>
    <col min="52" max="52" width="8.28515625" style="97" hidden="1" customWidth="1"/>
    <col min="53" max="53" width="7.28515625" style="92" customWidth="1"/>
    <col min="54" max="54" width="4.7109375" style="98" customWidth="1"/>
    <col min="55" max="57" width="6.85546875" style="98" hidden="1" customWidth="1"/>
    <col min="58" max="58" width="4.7109375" style="98" customWidth="1"/>
    <col min="59" max="16384" width="4.7109375" style="98"/>
  </cols>
  <sheetData>
    <row r="1" spans="1:57" ht="6" customHeight="1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  <c r="AV1" s="220"/>
      <c r="AW1" s="220"/>
      <c r="AX1" s="220"/>
      <c r="AY1" s="220"/>
      <c r="AZ1" s="220"/>
      <c r="BA1" s="220"/>
      <c r="BB1" s="139"/>
      <c r="BC1" s="139"/>
      <c r="BD1" s="139"/>
    </row>
    <row r="2" spans="1:57" ht="19.5" customHeight="1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140"/>
      <c r="BC2" s="140"/>
      <c r="BD2" s="140"/>
    </row>
    <row r="3" spans="1:57" ht="29.25" customHeight="1">
      <c r="A3" s="207" t="s">
        <v>1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140"/>
      <c r="BC3" s="140"/>
      <c r="BD3" s="140"/>
    </row>
    <row r="4" spans="1:57" ht="17.25" customHeight="1">
      <c r="A4" s="208" t="s">
        <v>2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9"/>
      <c r="AU4" s="210" t="s">
        <v>3</v>
      </c>
      <c r="AV4" s="211"/>
      <c r="AW4" s="211"/>
      <c r="AX4" s="211"/>
      <c r="AY4" s="211"/>
      <c r="AZ4" s="211"/>
      <c r="BA4" s="212"/>
      <c r="BB4" s="141"/>
      <c r="BC4" s="141"/>
      <c r="BD4" s="141"/>
    </row>
    <row r="5" spans="1:57" ht="17.25" customHeight="1">
      <c r="A5" s="208" t="s">
        <v>4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9"/>
      <c r="AU5" s="183" t="s">
        <v>5</v>
      </c>
      <c r="AV5" s="184"/>
      <c r="AW5" s="184"/>
      <c r="AX5" s="184"/>
      <c r="AY5" s="184"/>
      <c r="AZ5" s="184"/>
      <c r="BA5" s="190"/>
    </row>
    <row r="6" spans="1:57" ht="17.25" customHeight="1">
      <c r="A6" s="213" t="s">
        <v>6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4"/>
      <c r="AU6" s="135" t="s">
        <v>7</v>
      </c>
      <c r="AV6" s="136"/>
      <c r="AW6" s="136"/>
      <c r="AX6" s="136"/>
      <c r="AY6" s="136"/>
      <c r="AZ6" s="136"/>
      <c r="BA6" s="143"/>
    </row>
    <row r="7" spans="1:57" s="92" customFormat="1" ht="54.75">
      <c r="A7" s="99"/>
      <c r="B7" s="171" t="s">
        <v>8</v>
      </c>
      <c r="C7" s="215" t="s">
        <v>9</v>
      </c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117" t="s">
        <v>10</v>
      </c>
      <c r="X7" s="118" t="s">
        <v>11</v>
      </c>
      <c r="Y7" s="124" t="s">
        <v>12</v>
      </c>
      <c r="Z7" s="217" t="s">
        <v>13</v>
      </c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9"/>
      <c r="AT7" s="117" t="s">
        <v>10</v>
      </c>
      <c r="AU7" s="118" t="s">
        <v>11</v>
      </c>
      <c r="AV7" s="124" t="s">
        <v>12</v>
      </c>
      <c r="AW7" s="144" t="s">
        <v>14</v>
      </c>
      <c r="AX7" s="145" t="s">
        <v>11</v>
      </c>
      <c r="AY7" s="124" t="s">
        <v>12</v>
      </c>
      <c r="AZ7" s="146" t="s">
        <v>15</v>
      </c>
      <c r="BA7" s="191" t="s">
        <v>16</v>
      </c>
    </row>
    <row r="8" spans="1:57" s="92" customFormat="1" ht="15.75" customHeight="1">
      <c r="A8" s="101"/>
      <c r="B8" s="102" t="s">
        <v>17</v>
      </c>
      <c r="C8" s="126">
        <v>1</v>
      </c>
      <c r="D8" s="104">
        <v>2</v>
      </c>
      <c r="E8" s="104">
        <v>3</v>
      </c>
      <c r="F8" s="104">
        <v>4</v>
      </c>
      <c r="G8" s="104"/>
      <c r="H8" s="126">
        <v>6</v>
      </c>
      <c r="I8" s="104">
        <v>7</v>
      </c>
      <c r="J8" s="104">
        <v>8</v>
      </c>
      <c r="K8" s="104">
        <v>9</v>
      </c>
      <c r="L8" s="104">
        <v>10</v>
      </c>
      <c r="M8" s="126">
        <v>11</v>
      </c>
      <c r="N8" s="104">
        <v>12</v>
      </c>
      <c r="O8" s="104">
        <v>13</v>
      </c>
      <c r="P8" s="104">
        <v>14</v>
      </c>
      <c r="Q8" s="104">
        <v>15</v>
      </c>
      <c r="R8" s="126">
        <v>16</v>
      </c>
      <c r="S8" s="104">
        <v>17</v>
      </c>
      <c r="T8" s="104">
        <v>18</v>
      </c>
      <c r="U8" s="104">
        <v>19</v>
      </c>
      <c r="V8" s="104">
        <v>20</v>
      </c>
      <c r="W8" s="104"/>
      <c r="X8" s="119">
        <v>100</v>
      </c>
      <c r="Y8" s="125">
        <v>0.25</v>
      </c>
      <c r="Z8" s="126">
        <v>1</v>
      </c>
      <c r="AA8" s="104">
        <v>2</v>
      </c>
      <c r="AB8" s="104">
        <v>3</v>
      </c>
      <c r="AC8" s="104">
        <v>4</v>
      </c>
      <c r="AD8" s="104"/>
      <c r="AE8" s="104">
        <v>6</v>
      </c>
      <c r="AF8" s="104">
        <v>7</v>
      </c>
      <c r="AG8" s="104">
        <v>8</v>
      </c>
      <c r="AH8" s="104">
        <v>9</v>
      </c>
      <c r="AI8" s="104">
        <v>10</v>
      </c>
      <c r="AJ8" s="104">
        <v>11</v>
      </c>
      <c r="AK8" s="104">
        <v>12</v>
      </c>
      <c r="AL8" s="104">
        <v>13</v>
      </c>
      <c r="AM8" s="104">
        <v>14</v>
      </c>
      <c r="AN8" s="104">
        <v>15</v>
      </c>
      <c r="AO8" s="104">
        <v>16</v>
      </c>
      <c r="AP8" s="104">
        <v>17</v>
      </c>
      <c r="AQ8" s="104">
        <v>18</v>
      </c>
      <c r="AR8" s="104">
        <v>19</v>
      </c>
      <c r="AS8" s="104">
        <v>20</v>
      </c>
      <c r="AT8" s="104"/>
      <c r="AU8" s="119">
        <v>100</v>
      </c>
      <c r="AV8" s="125">
        <v>0.5</v>
      </c>
      <c r="AW8" s="126" t="s">
        <v>18</v>
      </c>
      <c r="AX8" s="148">
        <v>100</v>
      </c>
      <c r="AY8" s="125">
        <v>0.25</v>
      </c>
      <c r="AZ8" s="149">
        <v>100</v>
      </c>
      <c r="BA8" s="192">
        <v>100</v>
      </c>
    </row>
    <row r="9" spans="1:57" s="92" customFormat="1" ht="19.5" customHeight="1">
      <c r="A9" s="172"/>
      <c r="B9" s="173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20"/>
      <c r="Y9" s="127"/>
      <c r="Z9" s="107"/>
      <c r="AA9" s="107"/>
      <c r="AB9" s="107"/>
      <c r="AC9" s="107"/>
      <c r="AD9" s="107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5"/>
      <c r="AV9" s="186"/>
      <c r="AW9" s="193"/>
      <c r="AX9" s="194"/>
      <c r="AY9" s="186"/>
      <c r="AZ9" s="195"/>
      <c r="BA9" s="196"/>
    </row>
    <row r="10" spans="1:57" s="94" customFormat="1" ht="15.75">
      <c r="A10" s="108"/>
      <c r="B10" s="109" t="s">
        <v>19</v>
      </c>
      <c r="C10" s="174">
        <v>15</v>
      </c>
      <c r="D10" s="175">
        <v>40</v>
      </c>
      <c r="E10" s="175">
        <v>100</v>
      </c>
      <c r="F10" s="175">
        <v>100</v>
      </c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>
        <f t="shared" ref="W10:W19" si="0">SUM(C10:V10)</f>
        <v>255</v>
      </c>
      <c r="X10" s="177">
        <f t="shared" ref="X10:X19" si="1">(W10/$W$10)*$X$8</f>
        <v>100</v>
      </c>
      <c r="Y10" s="181">
        <f t="shared" ref="Y10:Y19" si="2">X10*$Y$8</f>
        <v>25</v>
      </c>
      <c r="Z10" s="174">
        <v>100</v>
      </c>
      <c r="AA10" s="175">
        <v>25</v>
      </c>
      <c r="AB10" s="175">
        <v>25</v>
      </c>
      <c r="AC10" s="175">
        <v>25</v>
      </c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>
        <f t="shared" ref="AT10:AT19" si="3">SUM(Z10:AS10)</f>
        <v>175</v>
      </c>
      <c r="AU10" s="177">
        <f t="shared" ref="AU10:AU19" si="4">(AT10/$AT$10)*$AU$8</f>
        <v>100</v>
      </c>
      <c r="AV10" s="181">
        <f t="shared" ref="AV10:AV19" si="5">AU10*$AV$8</f>
        <v>50</v>
      </c>
      <c r="AW10" s="174">
        <v>50</v>
      </c>
      <c r="AX10" s="197">
        <f t="shared" ref="AX10:AX19" si="6">(AW10/$AW$10)*$AX$8</f>
        <v>100</v>
      </c>
      <c r="AY10" s="181">
        <f t="shared" ref="AY10:AY19" si="7">AX10*$AY$8</f>
        <v>25</v>
      </c>
      <c r="AZ10" s="198">
        <f t="shared" ref="AZ10:AZ19" si="8">Y10+AV10+AY10</f>
        <v>100</v>
      </c>
      <c r="BA10" s="199">
        <f t="shared" ref="BA10:BA56" si="9">VLOOKUP(AZ10,Transmu,3)</f>
        <v>100</v>
      </c>
    </row>
    <row r="11" spans="1:57" s="169" customFormat="1" ht="18">
      <c r="A11" s="112">
        <v>1</v>
      </c>
      <c r="B11" s="113" t="s">
        <v>20</v>
      </c>
      <c r="C11" s="176">
        <v>9</v>
      </c>
      <c r="D11" s="115">
        <v>15</v>
      </c>
      <c r="E11" s="115">
        <v>90</v>
      </c>
      <c r="F11" s="115">
        <v>90</v>
      </c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22">
        <f t="shared" si="0"/>
        <v>204</v>
      </c>
      <c r="X11" s="123">
        <f t="shared" si="1"/>
        <v>80</v>
      </c>
      <c r="Y11" s="131">
        <f t="shared" si="2"/>
        <v>20</v>
      </c>
      <c r="Z11" s="176">
        <v>100</v>
      </c>
      <c r="AA11" s="115">
        <v>10</v>
      </c>
      <c r="AB11" s="115">
        <v>22</v>
      </c>
      <c r="AC11" s="115">
        <v>18</v>
      </c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22">
        <f t="shared" si="3"/>
        <v>150</v>
      </c>
      <c r="AU11" s="123">
        <f t="shared" si="4"/>
        <v>85.714285714285708</v>
      </c>
      <c r="AV11" s="131">
        <f t="shared" si="5"/>
        <v>42.857142857142854</v>
      </c>
      <c r="AW11" s="160">
        <v>18</v>
      </c>
      <c r="AX11" s="161">
        <f t="shared" si="6"/>
        <v>36</v>
      </c>
      <c r="AY11" s="131">
        <f t="shared" si="7"/>
        <v>9</v>
      </c>
      <c r="AZ11" s="162">
        <f t="shared" si="8"/>
        <v>71.857142857142861</v>
      </c>
      <c r="BA11" s="200">
        <f t="shared" si="9"/>
        <v>82</v>
      </c>
      <c r="BC11" s="201">
        <v>0.25</v>
      </c>
      <c r="BD11" s="201">
        <v>0.5</v>
      </c>
      <c r="BE11" s="201">
        <v>0.25</v>
      </c>
    </row>
    <row r="12" spans="1:57" s="170" customFormat="1" ht="18">
      <c r="A12" s="112">
        <v>2</v>
      </c>
      <c r="B12" s="113" t="s">
        <v>21</v>
      </c>
      <c r="C12" s="176">
        <v>11</v>
      </c>
      <c r="D12" s="115">
        <v>22</v>
      </c>
      <c r="E12" s="115">
        <v>90</v>
      </c>
      <c r="F12" s="115">
        <v>90</v>
      </c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22">
        <f t="shared" si="0"/>
        <v>213</v>
      </c>
      <c r="X12" s="123">
        <f t="shared" si="1"/>
        <v>83.529411764705884</v>
      </c>
      <c r="Y12" s="131">
        <f t="shared" si="2"/>
        <v>20.882352941176471</v>
      </c>
      <c r="Z12" s="176"/>
      <c r="AA12" s="115">
        <v>20</v>
      </c>
      <c r="AB12" s="115">
        <v>21</v>
      </c>
      <c r="AC12" s="115">
        <v>18</v>
      </c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22">
        <f t="shared" si="3"/>
        <v>59</v>
      </c>
      <c r="AU12" s="123">
        <f t="shared" si="4"/>
        <v>33.714285714285715</v>
      </c>
      <c r="AV12" s="131">
        <f t="shared" si="5"/>
        <v>16.857142857142858</v>
      </c>
      <c r="AW12" s="160">
        <v>21</v>
      </c>
      <c r="AX12" s="161">
        <f t="shared" si="6"/>
        <v>42</v>
      </c>
      <c r="AY12" s="131">
        <f t="shared" si="7"/>
        <v>10.5</v>
      </c>
      <c r="AZ12" s="162">
        <f t="shared" si="8"/>
        <v>48.239495798319325</v>
      </c>
      <c r="BA12" s="200">
        <f t="shared" si="9"/>
        <v>72</v>
      </c>
      <c r="BC12" s="202">
        <v>0.35</v>
      </c>
      <c r="BD12" s="202">
        <v>0.4</v>
      </c>
      <c r="BE12" s="202">
        <v>0.25</v>
      </c>
    </row>
    <row r="13" spans="1:57" s="170" customFormat="1" ht="18">
      <c r="A13" s="112">
        <v>3</v>
      </c>
      <c r="B13" s="113" t="s">
        <v>22</v>
      </c>
      <c r="C13" s="160">
        <v>12</v>
      </c>
      <c r="D13" s="115">
        <v>26</v>
      </c>
      <c r="E13" s="115">
        <v>100</v>
      </c>
      <c r="F13" s="115">
        <v>80</v>
      </c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22">
        <f t="shared" si="0"/>
        <v>218</v>
      </c>
      <c r="X13" s="123">
        <f t="shared" si="1"/>
        <v>85.490196078431367</v>
      </c>
      <c r="Y13" s="131">
        <f t="shared" si="2"/>
        <v>21.372549019607842</v>
      </c>
      <c r="Z13" s="176">
        <v>100</v>
      </c>
      <c r="AA13" s="115">
        <v>20</v>
      </c>
      <c r="AB13" s="115"/>
      <c r="AC13" s="115">
        <v>22</v>
      </c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22">
        <f t="shared" si="3"/>
        <v>142</v>
      </c>
      <c r="AU13" s="123">
        <f t="shared" si="4"/>
        <v>81.142857142857139</v>
      </c>
      <c r="AV13" s="131">
        <f t="shared" si="5"/>
        <v>40.571428571428569</v>
      </c>
      <c r="AW13" s="160">
        <v>32</v>
      </c>
      <c r="AX13" s="161">
        <f t="shared" si="6"/>
        <v>64</v>
      </c>
      <c r="AY13" s="131">
        <f t="shared" si="7"/>
        <v>16</v>
      </c>
      <c r="AZ13" s="162">
        <f t="shared" si="8"/>
        <v>77.943977591036415</v>
      </c>
      <c r="BA13" s="200">
        <f t="shared" si="9"/>
        <v>86</v>
      </c>
      <c r="BC13" s="202">
        <v>0.2</v>
      </c>
      <c r="BD13" s="202">
        <v>0.6</v>
      </c>
      <c r="BE13" s="202">
        <v>0.2</v>
      </c>
    </row>
    <row r="14" spans="1:57" s="170" customFormat="1" ht="18">
      <c r="A14" s="112">
        <v>4</v>
      </c>
      <c r="B14" s="113" t="s">
        <v>23</v>
      </c>
      <c r="C14" s="176">
        <v>2</v>
      </c>
      <c r="D14" s="115">
        <v>26</v>
      </c>
      <c r="E14" s="115">
        <v>90</v>
      </c>
      <c r="F14" s="115">
        <v>90</v>
      </c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22">
        <f t="shared" si="0"/>
        <v>208</v>
      </c>
      <c r="X14" s="123">
        <f t="shared" si="1"/>
        <v>81.568627450980387</v>
      </c>
      <c r="Y14" s="131">
        <f t="shared" si="2"/>
        <v>20.392156862745097</v>
      </c>
      <c r="Z14" s="176">
        <v>100</v>
      </c>
      <c r="AA14" s="115"/>
      <c r="AB14" s="115"/>
      <c r="AC14" s="115">
        <v>19</v>
      </c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22">
        <f t="shared" si="3"/>
        <v>119</v>
      </c>
      <c r="AU14" s="123">
        <f t="shared" si="4"/>
        <v>68</v>
      </c>
      <c r="AV14" s="131">
        <f t="shared" si="5"/>
        <v>34</v>
      </c>
      <c r="AW14" s="160">
        <v>18</v>
      </c>
      <c r="AX14" s="161">
        <f t="shared" si="6"/>
        <v>36</v>
      </c>
      <c r="AY14" s="131">
        <f t="shared" si="7"/>
        <v>9</v>
      </c>
      <c r="AZ14" s="162">
        <f t="shared" si="8"/>
        <v>63.392156862745097</v>
      </c>
      <c r="BA14" s="200">
        <f t="shared" si="9"/>
        <v>77</v>
      </c>
      <c r="BC14" s="203"/>
    </row>
    <row r="15" spans="1:57" s="170" customFormat="1" ht="18">
      <c r="A15" s="112">
        <v>5</v>
      </c>
      <c r="B15" s="113" t="s">
        <v>24</v>
      </c>
      <c r="C15" s="176">
        <v>2</v>
      </c>
      <c r="D15" s="115" t="s">
        <v>25</v>
      </c>
      <c r="E15" s="115">
        <v>90</v>
      </c>
      <c r="F15" s="115">
        <v>90</v>
      </c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22">
        <f t="shared" si="0"/>
        <v>182</v>
      </c>
      <c r="X15" s="123">
        <f t="shared" si="1"/>
        <v>71.372549019607845</v>
      </c>
      <c r="Y15" s="131">
        <f t="shared" si="2"/>
        <v>17.843137254901961</v>
      </c>
      <c r="Z15" s="176">
        <v>100</v>
      </c>
      <c r="AA15" s="115">
        <v>10</v>
      </c>
      <c r="AB15" s="115">
        <v>10</v>
      </c>
      <c r="AC15" s="115">
        <v>10</v>
      </c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22">
        <f t="shared" si="3"/>
        <v>130</v>
      </c>
      <c r="AU15" s="123">
        <f t="shared" si="4"/>
        <v>74.285714285714292</v>
      </c>
      <c r="AV15" s="131">
        <f t="shared" si="5"/>
        <v>37.142857142857146</v>
      </c>
      <c r="AW15" s="160">
        <v>29</v>
      </c>
      <c r="AX15" s="161">
        <f t="shared" si="6"/>
        <v>57.999999999999993</v>
      </c>
      <c r="AY15" s="131">
        <f t="shared" si="7"/>
        <v>14.499999999999998</v>
      </c>
      <c r="AZ15" s="162">
        <f t="shared" si="8"/>
        <v>69.4859943977591</v>
      </c>
      <c r="BA15" s="200">
        <f t="shared" si="9"/>
        <v>80</v>
      </c>
    </row>
    <row r="16" spans="1:57" s="170" customFormat="1" ht="18">
      <c r="A16" s="112">
        <v>6</v>
      </c>
      <c r="B16" s="113" t="s">
        <v>26</v>
      </c>
      <c r="C16" s="176">
        <v>11</v>
      </c>
      <c r="D16" s="115">
        <v>36</v>
      </c>
      <c r="E16" s="115">
        <v>100</v>
      </c>
      <c r="F16" s="115">
        <v>100</v>
      </c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22">
        <f t="shared" si="0"/>
        <v>247</v>
      </c>
      <c r="X16" s="123">
        <f t="shared" si="1"/>
        <v>96.862745098039213</v>
      </c>
      <c r="Y16" s="131">
        <f t="shared" si="2"/>
        <v>24.215686274509803</v>
      </c>
      <c r="Z16" s="176">
        <v>100</v>
      </c>
      <c r="AA16" s="115">
        <v>22</v>
      </c>
      <c r="AB16" s="115">
        <v>23</v>
      </c>
      <c r="AC16" s="115">
        <v>20</v>
      </c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22">
        <f t="shared" si="3"/>
        <v>165</v>
      </c>
      <c r="AU16" s="123">
        <f t="shared" si="4"/>
        <v>94.285714285714278</v>
      </c>
      <c r="AV16" s="131">
        <f t="shared" si="5"/>
        <v>47.142857142857139</v>
      </c>
      <c r="AW16" s="160">
        <v>41</v>
      </c>
      <c r="AX16" s="161">
        <f t="shared" si="6"/>
        <v>82</v>
      </c>
      <c r="AY16" s="131">
        <f t="shared" si="7"/>
        <v>20.5</v>
      </c>
      <c r="AZ16" s="162">
        <f t="shared" si="8"/>
        <v>91.858543417366946</v>
      </c>
      <c r="BA16" s="200">
        <f t="shared" si="9"/>
        <v>94</v>
      </c>
    </row>
    <row r="17" spans="1:53" s="170" customFormat="1" ht="18">
      <c r="A17" s="112">
        <v>7</v>
      </c>
      <c r="B17" s="113" t="s">
        <v>27</v>
      </c>
      <c r="C17" s="176"/>
      <c r="D17" s="115">
        <v>22</v>
      </c>
      <c r="E17" s="115">
        <v>100</v>
      </c>
      <c r="F17" s="115">
        <v>100</v>
      </c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22">
        <f t="shared" si="0"/>
        <v>222</v>
      </c>
      <c r="X17" s="123">
        <f t="shared" si="1"/>
        <v>87.058823529411768</v>
      </c>
      <c r="Y17" s="131">
        <f t="shared" si="2"/>
        <v>21.764705882352942</v>
      </c>
      <c r="Z17" s="176">
        <v>100</v>
      </c>
      <c r="AA17" s="115">
        <v>19</v>
      </c>
      <c r="AB17" s="115">
        <v>23</v>
      </c>
      <c r="AC17" s="115">
        <v>10</v>
      </c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22">
        <f t="shared" si="3"/>
        <v>152</v>
      </c>
      <c r="AU17" s="123">
        <f t="shared" si="4"/>
        <v>86.857142857142861</v>
      </c>
      <c r="AV17" s="131">
        <f t="shared" si="5"/>
        <v>43.428571428571431</v>
      </c>
      <c r="AW17" s="160">
        <v>25</v>
      </c>
      <c r="AX17" s="161">
        <f t="shared" si="6"/>
        <v>50</v>
      </c>
      <c r="AY17" s="131">
        <f t="shared" si="7"/>
        <v>12.5</v>
      </c>
      <c r="AZ17" s="162">
        <f t="shared" si="8"/>
        <v>77.693277310924373</v>
      </c>
      <c r="BA17" s="200">
        <f t="shared" si="9"/>
        <v>86</v>
      </c>
    </row>
    <row r="18" spans="1:53" s="170" customFormat="1" ht="18">
      <c r="A18" s="112">
        <v>8</v>
      </c>
      <c r="B18" s="113" t="s">
        <v>28</v>
      </c>
      <c r="C18" s="160">
        <v>20</v>
      </c>
      <c r="D18" s="115">
        <v>20</v>
      </c>
      <c r="E18" s="115">
        <v>90</v>
      </c>
      <c r="F18" s="115">
        <v>90</v>
      </c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22">
        <f t="shared" si="0"/>
        <v>220</v>
      </c>
      <c r="X18" s="123">
        <f t="shared" si="1"/>
        <v>86.274509803921575</v>
      </c>
      <c r="Y18" s="131">
        <f t="shared" si="2"/>
        <v>21.568627450980394</v>
      </c>
      <c r="Z18" s="176">
        <v>100</v>
      </c>
      <c r="AA18" s="115">
        <v>10</v>
      </c>
      <c r="AB18" s="115">
        <v>10</v>
      </c>
      <c r="AC18" s="115">
        <v>10</v>
      </c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22">
        <f t="shared" si="3"/>
        <v>130</v>
      </c>
      <c r="AU18" s="123">
        <f t="shared" si="4"/>
        <v>74.285714285714292</v>
      </c>
      <c r="AV18" s="131">
        <f t="shared" si="5"/>
        <v>37.142857142857146</v>
      </c>
      <c r="AW18" s="160">
        <v>32</v>
      </c>
      <c r="AX18" s="161">
        <f t="shared" si="6"/>
        <v>64</v>
      </c>
      <c r="AY18" s="131">
        <f t="shared" si="7"/>
        <v>16</v>
      </c>
      <c r="AZ18" s="162">
        <f t="shared" si="8"/>
        <v>74.71148459383754</v>
      </c>
      <c r="BA18" s="200">
        <f t="shared" si="9"/>
        <v>84</v>
      </c>
    </row>
    <row r="19" spans="1:53" s="170" customFormat="1" ht="18">
      <c r="A19" s="112">
        <v>9</v>
      </c>
      <c r="B19" s="113" t="s">
        <v>29</v>
      </c>
      <c r="C19" s="176">
        <v>10</v>
      </c>
      <c r="D19" s="115">
        <v>28</v>
      </c>
      <c r="E19" s="115">
        <v>100</v>
      </c>
      <c r="F19" s="115">
        <v>100</v>
      </c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22">
        <f t="shared" si="0"/>
        <v>238</v>
      </c>
      <c r="X19" s="123">
        <f t="shared" si="1"/>
        <v>93.333333333333329</v>
      </c>
      <c r="Y19" s="131">
        <f t="shared" si="2"/>
        <v>23.333333333333332</v>
      </c>
      <c r="Z19" s="176">
        <v>100</v>
      </c>
      <c r="AA19" s="115">
        <v>20</v>
      </c>
      <c r="AB19" s="115">
        <v>21</v>
      </c>
      <c r="AC19" s="115">
        <v>21</v>
      </c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22">
        <f t="shared" si="3"/>
        <v>162</v>
      </c>
      <c r="AU19" s="123">
        <f t="shared" si="4"/>
        <v>92.571428571428569</v>
      </c>
      <c r="AV19" s="131">
        <f t="shared" si="5"/>
        <v>46.285714285714285</v>
      </c>
      <c r="AW19" s="160">
        <v>50</v>
      </c>
      <c r="AX19" s="161">
        <f t="shared" si="6"/>
        <v>100</v>
      </c>
      <c r="AY19" s="131">
        <f t="shared" si="7"/>
        <v>25</v>
      </c>
      <c r="AZ19" s="162">
        <f t="shared" si="8"/>
        <v>94.61904761904762</v>
      </c>
      <c r="BA19" s="200">
        <f t="shared" si="9"/>
        <v>96</v>
      </c>
    </row>
    <row r="20" spans="1:53" s="170" customFormat="1" ht="18">
      <c r="A20" s="112">
        <v>10</v>
      </c>
      <c r="B20" s="113" t="s">
        <v>30</v>
      </c>
      <c r="C20" s="176">
        <v>20</v>
      </c>
      <c r="D20" s="115">
        <v>12</v>
      </c>
      <c r="E20" s="115">
        <v>90</v>
      </c>
      <c r="F20" s="115">
        <v>100</v>
      </c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22">
        <f t="shared" ref="W20:W53" si="10">SUM(C20:V20)</f>
        <v>222</v>
      </c>
      <c r="X20" s="123">
        <f t="shared" ref="X20:X42" si="11">(W20/$W$10)*$X$8</f>
        <v>87.058823529411768</v>
      </c>
      <c r="Y20" s="131">
        <f t="shared" ref="Y20:Y42" si="12">X20*$Y$8</f>
        <v>21.764705882352942</v>
      </c>
      <c r="Z20" s="176">
        <v>100</v>
      </c>
      <c r="AA20" s="115">
        <v>19</v>
      </c>
      <c r="AB20" s="115">
        <v>10</v>
      </c>
      <c r="AC20" s="115">
        <v>19</v>
      </c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22">
        <f t="shared" ref="AT20:AT42" si="13">SUM(Z20:AS20)</f>
        <v>148</v>
      </c>
      <c r="AU20" s="123">
        <f t="shared" ref="AU20:AU42" si="14">(AT20/$AT$10)*$AU$8</f>
        <v>84.571428571428569</v>
      </c>
      <c r="AV20" s="131">
        <f t="shared" ref="AV20:AV42" si="15">AU20*$AV$8</f>
        <v>42.285714285714285</v>
      </c>
      <c r="AW20" s="160">
        <v>50</v>
      </c>
      <c r="AX20" s="161">
        <f t="shared" ref="AX20:AX42" si="16">(AW20/$AW$10)*$AX$8</f>
        <v>100</v>
      </c>
      <c r="AY20" s="131">
        <f t="shared" ref="AY20:AY42" si="17">AX20*$AY$8</f>
        <v>25</v>
      </c>
      <c r="AZ20" s="162">
        <f t="shared" ref="AZ20:AZ42" si="18">Y20+AV20+AY20</f>
        <v>89.050420168067234</v>
      </c>
      <c r="BA20" s="200">
        <f t="shared" si="9"/>
        <v>93</v>
      </c>
    </row>
    <row r="21" spans="1:53" s="170" customFormat="1" ht="30">
      <c r="A21" s="112">
        <v>11</v>
      </c>
      <c r="B21" s="113" t="s">
        <v>31</v>
      </c>
      <c r="C21" s="176">
        <v>5</v>
      </c>
      <c r="D21" s="115">
        <v>12</v>
      </c>
      <c r="E21" s="115">
        <v>100</v>
      </c>
      <c r="F21" s="115">
        <v>100</v>
      </c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22">
        <f t="shared" si="10"/>
        <v>217</v>
      </c>
      <c r="X21" s="123">
        <f t="shared" si="11"/>
        <v>85.098039215686271</v>
      </c>
      <c r="Y21" s="131">
        <f t="shared" si="12"/>
        <v>21.274509803921568</v>
      </c>
      <c r="Z21" s="176">
        <v>100</v>
      </c>
      <c r="AA21" s="115">
        <v>21</v>
      </c>
      <c r="AB21" s="115">
        <v>23</v>
      </c>
      <c r="AC21" s="115">
        <v>20</v>
      </c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22">
        <f t="shared" si="13"/>
        <v>164</v>
      </c>
      <c r="AU21" s="123">
        <f t="shared" si="14"/>
        <v>93.714285714285722</v>
      </c>
      <c r="AV21" s="131">
        <f t="shared" si="15"/>
        <v>46.857142857142861</v>
      </c>
      <c r="AW21" s="160">
        <v>12</v>
      </c>
      <c r="AX21" s="161">
        <f t="shared" si="16"/>
        <v>24</v>
      </c>
      <c r="AY21" s="131">
        <f t="shared" si="17"/>
        <v>6</v>
      </c>
      <c r="AZ21" s="162">
        <f t="shared" si="18"/>
        <v>74.131652661064436</v>
      </c>
      <c r="BA21" s="200">
        <f t="shared" si="9"/>
        <v>83</v>
      </c>
    </row>
    <row r="22" spans="1:53" s="170" customFormat="1" ht="18">
      <c r="A22" s="112">
        <v>12</v>
      </c>
      <c r="B22" s="113" t="s">
        <v>32</v>
      </c>
      <c r="C22" s="176"/>
      <c r="D22" s="115">
        <v>9</v>
      </c>
      <c r="E22" s="115">
        <v>50</v>
      </c>
      <c r="F22" s="115">
        <v>60</v>
      </c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22">
        <f t="shared" si="10"/>
        <v>119</v>
      </c>
      <c r="X22" s="123">
        <f t="shared" si="11"/>
        <v>46.666666666666664</v>
      </c>
      <c r="Y22" s="131">
        <f t="shared" si="12"/>
        <v>11.666666666666666</v>
      </c>
      <c r="Z22" s="176">
        <v>100</v>
      </c>
      <c r="AA22" s="115">
        <v>15</v>
      </c>
      <c r="AB22" s="115">
        <v>15</v>
      </c>
      <c r="AC22" s="115">
        <v>10</v>
      </c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22">
        <f t="shared" si="13"/>
        <v>140</v>
      </c>
      <c r="AU22" s="123">
        <f t="shared" si="14"/>
        <v>80</v>
      </c>
      <c r="AV22" s="131">
        <f t="shared" si="15"/>
        <v>40</v>
      </c>
      <c r="AW22" s="160">
        <v>17</v>
      </c>
      <c r="AX22" s="161">
        <f t="shared" si="16"/>
        <v>34</v>
      </c>
      <c r="AY22" s="131">
        <f t="shared" si="17"/>
        <v>8.5</v>
      </c>
      <c r="AZ22" s="162">
        <f t="shared" si="18"/>
        <v>60.166666666666664</v>
      </c>
      <c r="BA22" s="200">
        <f t="shared" si="9"/>
        <v>75</v>
      </c>
    </row>
    <row r="23" spans="1:53" s="170" customFormat="1" ht="18">
      <c r="A23" s="112">
        <v>13</v>
      </c>
      <c r="B23" s="113" t="s">
        <v>33</v>
      </c>
      <c r="C23" s="176">
        <v>9</v>
      </c>
      <c r="D23" s="115">
        <v>21</v>
      </c>
      <c r="E23" s="115">
        <v>70</v>
      </c>
      <c r="F23" s="115">
        <v>90</v>
      </c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22">
        <f t="shared" si="10"/>
        <v>190</v>
      </c>
      <c r="X23" s="123">
        <f t="shared" si="11"/>
        <v>74.509803921568633</v>
      </c>
      <c r="Y23" s="131">
        <f t="shared" si="12"/>
        <v>18.627450980392158</v>
      </c>
      <c r="Z23" s="176">
        <v>100</v>
      </c>
      <c r="AA23" s="115">
        <v>21</v>
      </c>
      <c r="AB23" s="115">
        <v>22</v>
      </c>
      <c r="AC23" s="115">
        <v>10</v>
      </c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22">
        <f t="shared" si="13"/>
        <v>153</v>
      </c>
      <c r="AU23" s="123">
        <f t="shared" si="14"/>
        <v>87.428571428571431</v>
      </c>
      <c r="AV23" s="131">
        <f t="shared" si="15"/>
        <v>43.714285714285715</v>
      </c>
      <c r="AW23" s="160">
        <v>43</v>
      </c>
      <c r="AX23" s="161">
        <f t="shared" si="16"/>
        <v>86</v>
      </c>
      <c r="AY23" s="131">
        <f t="shared" si="17"/>
        <v>21.5</v>
      </c>
      <c r="AZ23" s="162">
        <f t="shared" si="18"/>
        <v>83.841736694677877</v>
      </c>
      <c r="BA23" s="200">
        <f t="shared" si="9"/>
        <v>89</v>
      </c>
    </row>
    <row r="24" spans="1:53" s="170" customFormat="1" ht="18">
      <c r="A24" s="112">
        <v>14</v>
      </c>
      <c r="B24" s="113" t="s">
        <v>34</v>
      </c>
      <c r="C24" s="176">
        <v>5</v>
      </c>
      <c r="D24" s="115">
        <v>18</v>
      </c>
      <c r="E24" s="115">
        <v>100</v>
      </c>
      <c r="F24" s="115">
        <v>95</v>
      </c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22">
        <f t="shared" si="10"/>
        <v>218</v>
      </c>
      <c r="X24" s="123">
        <f t="shared" si="11"/>
        <v>85.490196078431367</v>
      </c>
      <c r="Y24" s="131">
        <f t="shared" si="12"/>
        <v>21.372549019607842</v>
      </c>
      <c r="Z24" s="176">
        <v>100</v>
      </c>
      <c r="AA24" s="115">
        <v>21</v>
      </c>
      <c r="AB24" s="115">
        <v>22</v>
      </c>
      <c r="AC24" s="115">
        <v>10</v>
      </c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22">
        <f t="shared" si="13"/>
        <v>153</v>
      </c>
      <c r="AU24" s="123">
        <f t="shared" si="14"/>
        <v>87.428571428571431</v>
      </c>
      <c r="AV24" s="131">
        <f t="shared" si="15"/>
        <v>43.714285714285715</v>
      </c>
      <c r="AW24" s="160">
        <v>32</v>
      </c>
      <c r="AX24" s="161">
        <f t="shared" si="16"/>
        <v>64</v>
      </c>
      <c r="AY24" s="131">
        <f t="shared" si="17"/>
        <v>16</v>
      </c>
      <c r="AZ24" s="162">
        <f t="shared" si="18"/>
        <v>81.086834733893554</v>
      </c>
      <c r="BA24" s="200">
        <f t="shared" si="9"/>
        <v>88</v>
      </c>
    </row>
    <row r="25" spans="1:53" s="170" customFormat="1" ht="18">
      <c r="A25" s="112">
        <v>15</v>
      </c>
      <c r="B25" s="113" t="s">
        <v>35</v>
      </c>
      <c r="C25" s="176">
        <v>6</v>
      </c>
      <c r="D25" s="115">
        <v>19</v>
      </c>
      <c r="E25" s="115">
        <v>90</v>
      </c>
      <c r="F25" s="115">
        <v>90</v>
      </c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22">
        <f t="shared" si="10"/>
        <v>205</v>
      </c>
      <c r="X25" s="123">
        <f t="shared" si="11"/>
        <v>80.392156862745097</v>
      </c>
      <c r="Y25" s="131">
        <f t="shared" si="12"/>
        <v>20.098039215686274</v>
      </c>
      <c r="Z25" s="176">
        <v>100</v>
      </c>
      <c r="AA25" s="115">
        <v>21</v>
      </c>
      <c r="AB25" s="115">
        <v>10</v>
      </c>
      <c r="AC25" s="115">
        <v>21</v>
      </c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22">
        <f t="shared" si="13"/>
        <v>152</v>
      </c>
      <c r="AU25" s="123">
        <f t="shared" si="14"/>
        <v>86.857142857142861</v>
      </c>
      <c r="AV25" s="131">
        <f t="shared" si="15"/>
        <v>43.428571428571431</v>
      </c>
      <c r="AW25" s="160">
        <v>22</v>
      </c>
      <c r="AX25" s="161">
        <f t="shared" si="16"/>
        <v>44</v>
      </c>
      <c r="AY25" s="131">
        <f t="shared" si="17"/>
        <v>11</v>
      </c>
      <c r="AZ25" s="162">
        <f t="shared" si="18"/>
        <v>74.526610644257701</v>
      </c>
      <c r="BA25" s="200">
        <f t="shared" si="9"/>
        <v>84</v>
      </c>
    </row>
    <row r="26" spans="1:53" s="170" customFormat="1" ht="18">
      <c r="A26" s="112">
        <v>16</v>
      </c>
      <c r="B26" s="113" t="s">
        <v>36</v>
      </c>
      <c r="C26" s="176">
        <v>10</v>
      </c>
      <c r="D26" s="115">
        <v>12</v>
      </c>
      <c r="E26" s="115">
        <v>70</v>
      </c>
      <c r="F26" s="115">
        <v>70</v>
      </c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22">
        <f t="shared" si="10"/>
        <v>162</v>
      </c>
      <c r="X26" s="123">
        <f t="shared" si="11"/>
        <v>63.529411764705877</v>
      </c>
      <c r="Y26" s="131">
        <f t="shared" si="12"/>
        <v>15.882352941176469</v>
      </c>
      <c r="Z26" s="176">
        <v>100</v>
      </c>
      <c r="AA26" s="115">
        <v>10</v>
      </c>
      <c r="AB26" s="115">
        <v>10</v>
      </c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22">
        <f t="shared" si="13"/>
        <v>120</v>
      </c>
      <c r="AU26" s="123">
        <f t="shared" si="14"/>
        <v>68.571428571428569</v>
      </c>
      <c r="AV26" s="131">
        <f t="shared" si="15"/>
        <v>34.285714285714285</v>
      </c>
      <c r="AW26" s="160">
        <v>23</v>
      </c>
      <c r="AX26" s="161">
        <f t="shared" si="16"/>
        <v>46</v>
      </c>
      <c r="AY26" s="131">
        <f t="shared" si="17"/>
        <v>11.5</v>
      </c>
      <c r="AZ26" s="162">
        <f t="shared" si="18"/>
        <v>61.668067226890756</v>
      </c>
      <c r="BA26" s="200">
        <f t="shared" si="9"/>
        <v>76</v>
      </c>
    </row>
    <row r="27" spans="1:53" s="170" customFormat="1" ht="18">
      <c r="A27" s="112">
        <v>17</v>
      </c>
      <c r="B27" s="113" t="s">
        <v>37</v>
      </c>
      <c r="C27" s="176">
        <v>10</v>
      </c>
      <c r="D27" s="115">
        <v>12</v>
      </c>
      <c r="E27" s="115">
        <v>70</v>
      </c>
      <c r="F27" s="115">
        <v>70</v>
      </c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22">
        <f t="shared" si="10"/>
        <v>162</v>
      </c>
      <c r="X27" s="123">
        <f t="shared" si="11"/>
        <v>63.529411764705877</v>
      </c>
      <c r="Y27" s="131">
        <f t="shared" si="12"/>
        <v>15.882352941176469</v>
      </c>
      <c r="Z27" s="176">
        <v>100</v>
      </c>
      <c r="AA27" s="115">
        <v>22</v>
      </c>
      <c r="AB27" s="115">
        <v>10</v>
      </c>
      <c r="AC27" s="115">
        <v>10</v>
      </c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22">
        <f t="shared" si="13"/>
        <v>142</v>
      </c>
      <c r="AU27" s="123">
        <f t="shared" si="14"/>
        <v>81.142857142857139</v>
      </c>
      <c r="AV27" s="131">
        <f t="shared" si="15"/>
        <v>40.571428571428569</v>
      </c>
      <c r="AW27" s="160">
        <v>22</v>
      </c>
      <c r="AX27" s="161">
        <f t="shared" si="16"/>
        <v>44</v>
      </c>
      <c r="AY27" s="131">
        <f t="shared" si="17"/>
        <v>11</v>
      </c>
      <c r="AZ27" s="162">
        <f t="shared" si="18"/>
        <v>67.453781512605048</v>
      </c>
      <c r="BA27" s="200">
        <f t="shared" si="9"/>
        <v>79</v>
      </c>
    </row>
    <row r="28" spans="1:53" s="170" customFormat="1" ht="18">
      <c r="A28" s="112">
        <v>18</v>
      </c>
      <c r="B28" s="113" t="s">
        <v>38</v>
      </c>
      <c r="C28" s="176">
        <v>7</v>
      </c>
      <c r="D28" s="115">
        <v>12</v>
      </c>
      <c r="E28" s="115">
        <v>100</v>
      </c>
      <c r="F28" s="115">
        <v>100</v>
      </c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22">
        <f t="shared" si="10"/>
        <v>219</v>
      </c>
      <c r="X28" s="123">
        <f t="shared" si="11"/>
        <v>85.882352941176464</v>
      </c>
      <c r="Y28" s="131">
        <f t="shared" si="12"/>
        <v>21.470588235294116</v>
      </c>
      <c r="Z28" s="176">
        <v>100</v>
      </c>
      <c r="AA28" s="115">
        <v>21</v>
      </c>
      <c r="AB28" s="115">
        <v>22</v>
      </c>
      <c r="AC28" s="115">
        <v>21</v>
      </c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22">
        <f t="shared" si="13"/>
        <v>164</v>
      </c>
      <c r="AU28" s="123">
        <f t="shared" si="14"/>
        <v>93.714285714285722</v>
      </c>
      <c r="AV28" s="131">
        <f t="shared" si="15"/>
        <v>46.857142857142861</v>
      </c>
      <c r="AW28" s="160">
        <v>18</v>
      </c>
      <c r="AX28" s="161">
        <f t="shared" si="16"/>
        <v>36</v>
      </c>
      <c r="AY28" s="131">
        <f t="shared" si="17"/>
        <v>9</v>
      </c>
      <c r="AZ28" s="162">
        <f t="shared" si="18"/>
        <v>77.327731092436977</v>
      </c>
      <c r="BA28" s="200">
        <f t="shared" si="9"/>
        <v>85</v>
      </c>
    </row>
    <row r="29" spans="1:53" s="170" customFormat="1" ht="18">
      <c r="A29" s="112">
        <v>19</v>
      </c>
      <c r="B29" s="113" t="s">
        <v>39</v>
      </c>
      <c r="C29" s="176">
        <v>13</v>
      </c>
      <c r="D29" s="115">
        <v>21</v>
      </c>
      <c r="E29" s="115">
        <v>100</v>
      </c>
      <c r="F29" s="115">
        <v>100</v>
      </c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22">
        <f t="shared" si="10"/>
        <v>234</v>
      </c>
      <c r="X29" s="123">
        <f t="shared" si="11"/>
        <v>91.764705882352942</v>
      </c>
      <c r="Y29" s="131">
        <f t="shared" si="12"/>
        <v>22.941176470588236</v>
      </c>
      <c r="Z29" s="176">
        <v>100</v>
      </c>
      <c r="AA29" s="115">
        <v>21</v>
      </c>
      <c r="AB29" s="115">
        <v>22</v>
      </c>
      <c r="AC29" s="115">
        <v>19</v>
      </c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22">
        <f t="shared" si="13"/>
        <v>162</v>
      </c>
      <c r="AU29" s="123">
        <f t="shared" si="14"/>
        <v>92.571428571428569</v>
      </c>
      <c r="AV29" s="131">
        <f t="shared" si="15"/>
        <v>46.285714285714285</v>
      </c>
      <c r="AW29" s="160">
        <v>38</v>
      </c>
      <c r="AX29" s="161">
        <f t="shared" si="16"/>
        <v>76</v>
      </c>
      <c r="AY29" s="131">
        <f t="shared" si="17"/>
        <v>19</v>
      </c>
      <c r="AZ29" s="162">
        <f t="shared" si="18"/>
        <v>88.226890756302524</v>
      </c>
      <c r="BA29" s="200">
        <f t="shared" si="9"/>
        <v>92</v>
      </c>
    </row>
    <row r="30" spans="1:53" s="170" customFormat="1" ht="18">
      <c r="A30" s="112">
        <v>20</v>
      </c>
      <c r="B30" s="113" t="s">
        <v>40</v>
      </c>
      <c r="C30" s="176">
        <v>10</v>
      </c>
      <c r="D30" s="115">
        <v>19</v>
      </c>
      <c r="E30" s="115">
        <v>100</v>
      </c>
      <c r="F30" s="115">
        <v>100</v>
      </c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22">
        <f t="shared" si="10"/>
        <v>229</v>
      </c>
      <c r="X30" s="123">
        <f t="shared" si="11"/>
        <v>89.803921568627459</v>
      </c>
      <c r="Y30" s="131">
        <f t="shared" si="12"/>
        <v>22.450980392156865</v>
      </c>
      <c r="Z30" s="176">
        <v>100</v>
      </c>
      <c r="AA30" s="115">
        <v>22</v>
      </c>
      <c r="AB30" s="115">
        <v>10</v>
      </c>
      <c r="AC30" s="115">
        <v>22</v>
      </c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22">
        <f t="shared" si="13"/>
        <v>154</v>
      </c>
      <c r="AU30" s="123">
        <f t="shared" si="14"/>
        <v>88</v>
      </c>
      <c r="AV30" s="131">
        <f t="shared" si="15"/>
        <v>44</v>
      </c>
      <c r="AW30" s="160">
        <v>36</v>
      </c>
      <c r="AX30" s="161">
        <f t="shared" si="16"/>
        <v>72</v>
      </c>
      <c r="AY30" s="131">
        <f t="shared" si="17"/>
        <v>18</v>
      </c>
      <c r="AZ30" s="162">
        <f t="shared" si="18"/>
        <v>84.450980392156865</v>
      </c>
      <c r="BA30" s="200">
        <f t="shared" si="9"/>
        <v>90</v>
      </c>
    </row>
    <row r="31" spans="1:53" s="170" customFormat="1" ht="18">
      <c r="A31" s="112">
        <v>21</v>
      </c>
      <c r="B31" s="113" t="s">
        <v>41</v>
      </c>
      <c r="C31" s="176">
        <v>8</v>
      </c>
      <c r="D31" s="115">
        <v>29</v>
      </c>
      <c r="E31" s="115">
        <v>90</v>
      </c>
      <c r="F31" s="115">
        <v>90</v>
      </c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22">
        <f t="shared" si="10"/>
        <v>217</v>
      </c>
      <c r="X31" s="123">
        <f t="shared" si="11"/>
        <v>85.098039215686271</v>
      </c>
      <c r="Y31" s="131">
        <f t="shared" si="12"/>
        <v>21.274509803921568</v>
      </c>
      <c r="Z31" s="176"/>
      <c r="AA31" s="115">
        <v>10</v>
      </c>
      <c r="AB31" s="115">
        <v>10</v>
      </c>
      <c r="AC31" s="115">
        <v>22</v>
      </c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22">
        <f t="shared" si="13"/>
        <v>42</v>
      </c>
      <c r="AU31" s="123">
        <f t="shared" si="14"/>
        <v>24</v>
      </c>
      <c r="AV31" s="131">
        <f t="shared" si="15"/>
        <v>12</v>
      </c>
      <c r="AW31" s="160">
        <v>25</v>
      </c>
      <c r="AX31" s="161">
        <f t="shared" si="16"/>
        <v>50</v>
      </c>
      <c r="AY31" s="131">
        <f t="shared" si="17"/>
        <v>12.5</v>
      </c>
      <c r="AZ31" s="162">
        <f t="shared" si="18"/>
        <v>45.774509803921568</v>
      </c>
      <c r="BA31" s="200">
        <f t="shared" si="9"/>
        <v>71</v>
      </c>
    </row>
    <row r="32" spans="1:53" s="170" customFormat="1" ht="18">
      <c r="A32" s="112">
        <v>22</v>
      </c>
      <c r="B32" s="113" t="s">
        <v>42</v>
      </c>
      <c r="C32" s="176">
        <v>8</v>
      </c>
      <c r="D32" s="115">
        <v>16</v>
      </c>
      <c r="E32" s="115">
        <v>100</v>
      </c>
      <c r="F32" s="115">
        <v>100</v>
      </c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22">
        <f t="shared" si="10"/>
        <v>224</v>
      </c>
      <c r="X32" s="123">
        <f t="shared" si="11"/>
        <v>87.843137254901961</v>
      </c>
      <c r="Y32" s="131">
        <f t="shared" si="12"/>
        <v>21.96078431372549</v>
      </c>
      <c r="Z32" s="176">
        <v>100</v>
      </c>
      <c r="AA32" s="115">
        <v>22</v>
      </c>
      <c r="AB32" s="115">
        <v>23</v>
      </c>
      <c r="AC32" s="115">
        <v>22</v>
      </c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22">
        <f t="shared" si="13"/>
        <v>167</v>
      </c>
      <c r="AU32" s="123">
        <f t="shared" si="14"/>
        <v>95.428571428571431</v>
      </c>
      <c r="AV32" s="131">
        <f t="shared" si="15"/>
        <v>47.714285714285715</v>
      </c>
      <c r="AW32" s="160">
        <v>31</v>
      </c>
      <c r="AX32" s="161">
        <f t="shared" si="16"/>
        <v>62</v>
      </c>
      <c r="AY32" s="131">
        <f t="shared" si="17"/>
        <v>15.5</v>
      </c>
      <c r="AZ32" s="162">
        <f t="shared" si="18"/>
        <v>85.175070028011206</v>
      </c>
      <c r="BA32" s="200">
        <f t="shared" si="9"/>
        <v>90</v>
      </c>
    </row>
    <row r="33" spans="1:53" s="170" customFormat="1" ht="18">
      <c r="A33" s="112">
        <v>23</v>
      </c>
      <c r="B33" s="113" t="s">
        <v>43</v>
      </c>
      <c r="C33" s="160">
        <v>10</v>
      </c>
      <c r="D33" s="115">
        <v>9</v>
      </c>
      <c r="E33" s="115">
        <v>80</v>
      </c>
      <c r="F33" s="115">
        <v>80</v>
      </c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22">
        <f t="shared" si="10"/>
        <v>179</v>
      </c>
      <c r="X33" s="123">
        <f t="shared" si="11"/>
        <v>70.196078431372541</v>
      </c>
      <c r="Y33" s="131">
        <f t="shared" si="12"/>
        <v>17.549019607843135</v>
      </c>
      <c r="Z33" s="176">
        <v>100</v>
      </c>
      <c r="AA33" s="115">
        <v>20</v>
      </c>
      <c r="AB33" s="115">
        <v>10</v>
      </c>
      <c r="AC33" s="115">
        <v>10</v>
      </c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22">
        <f t="shared" si="13"/>
        <v>140</v>
      </c>
      <c r="AU33" s="123">
        <f t="shared" si="14"/>
        <v>80</v>
      </c>
      <c r="AV33" s="131">
        <f t="shared" si="15"/>
        <v>40</v>
      </c>
      <c r="AW33" s="160">
        <v>33</v>
      </c>
      <c r="AX33" s="161">
        <f t="shared" si="16"/>
        <v>66</v>
      </c>
      <c r="AY33" s="131">
        <f t="shared" si="17"/>
        <v>16.5</v>
      </c>
      <c r="AZ33" s="162">
        <f t="shared" si="18"/>
        <v>74.049019607843135</v>
      </c>
      <c r="BA33" s="200">
        <f t="shared" si="9"/>
        <v>83</v>
      </c>
    </row>
    <row r="34" spans="1:53" s="170" customFormat="1" ht="18">
      <c r="A34" s="112">
        <v>24</v>
      </c>
      <c r="B34" s="113" t="s">
        <v>44</v>
      </c>
      <c r="C34" s="176">
        <v>9</v>
      </c>
      <c r="D34" s="115">
        <v>12</v>
      </c>
      <c r="E34" s="115">
        <v>80</v>
      </c>
      <c r="F34" s="115">
        <v>80</v>
      </c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22">
        <f t="shared" si="10"/>
        <v>181</v>
      </c>
      <c r="X34" s="123">
        <f t="shared" si="11"/>
        <v>70.980392156862749</v>
      </c>
      <c r="Y34" s="131">
        <f t="shared" si="12"/>
        <v>17.745098039215687</v>
      </c>
      <c r="Z34" s="176">
        <v>100</v>
      </c>
      <c r="AA34" s="115">
        <v>20</v>
      </c>
      <c r="AB34" s="115">
        <v>10</v>
      </c>
      <c r="AC34" s="115">
        <v>17</v>
      </c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22">
        <f t="shared" si="13"/>
        <v>147</v>
      </c>
      <c r="AU34" s="123">
        <f t="shared" si="14"/>
        <v>84</v>
      </c>
      <c r="AV34" s="131">
        <f t="shared" si="15"/>
        <v>42</v>
      </c>
      <c r="AW34" s="160">
        <v>42</v>
      </c>
      <c r="AX34" s="161">
        <f t="shared" si="16"/>
        <v>84</v>
      </c>
      <c r="AY34" s="131">
        <f t="shared" si="17"/>
        <v>21</v>
      </c>
      <c r="AZ34" s="162">
        <f t="shared" si="18"/>
        <v>80.745098039215691</v>
      </c>
      <c r="BA34" s="200">
        <f t="shared" si="9"/>
        <v>87</v>
      </c>
    </row>
    <row r="35" spans="1:53" s="170" customFormat="1" ht="18">
      <c r="A35" s="112">
        <v>25</v>
      </c>
      <c r="B35" s="113" t="s">
        <v>45</v>
      </c>
      <c r="C35" s="160">
        <v>8</v>
      </c>
      <c r="D35" s="115">
        <v>14</v>
      </c>
      <c r="E35" s="115">
        <v>100</v>
      </c>
      <c r="F35" s="115">
        <v>100</v>
      </c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22">
        <f t="shared" si="10"/>
        <v>222</v>
      </c>
      <c r="X35" s="123">
        <f t="shared" si="11"/>
        <v>87.058823529411768</v>
      </c>
      <c r="Y35" s="131">
        <f t="shared" si="12"/>
        <v>21.764705882352942</v>
      </c>
      <c r="Z35" s="176">
        <v>100</v>
      </c>
      <c r="AA35" s="115">
        <v>20</v>
      </c>
      <c r="AB35" s="115">
        <v>23</v>
      </c>
      <c r="AC35" s="115">
        <v>23</v>
      </c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22">
        <f t="shared" si="13"/>
        <v>166</v>
      </c>
      <c r="AU35" s="123">
        <f t="shared" si="14"/>
        <v>94.857142857142861</v>
      </c>
      <c r="AV35" s="131">
        <f t="shared" si="15"/>
        <v>47.428571428571431</v>
      </c>
      <c r="AW35" s="160">
        <v>15</v>
      </c>
      <c r="AX35" s="161">
        <f t="shared" si="16"/>
        <v>30</v>
      </c>
      <c r="AY35" s="131">
        <f t="shared" si="17"/>
        <v>7.5</v>
      </c>
      <c r="AZ35" s="162">
        <f t="shared" si="18"/>
        <v>76.693277310924373</v>
      </c>
      <c r="BA35" s="200">
        <f t="shared" si="9"/>
        <v>85</v>
      </c>
    </row>
    <row r="36" spans="1:53" s="170" customFormat="1" ht="18">
      <c r="A36" s="112">
        <v>26</v>
      </c>
      <c r="B36" s="113" t="s">
        <v>46</v>
      </c>
      <c r="C36" s="176">
        <v>6</v>
      </c>
      <c r="D36" s="115">
        <v>25</v>
      </c>
      <c r="E36" s="115">
        <v>80</v>
      </c>
      <c r="F36" s="115">
        <v>70</v>
      </c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22">
        <f t="shared" si="10"/>
        <v>181</v>
      </c>
      <c r="X36" s="123">
        <f t="shared" si="11"/>
        <v>70.980392156862749</v>
      </c>
      <c r="Y36" s="131">
        <f t="shared" si="12"/>
        <v>17.745098039215687</v>
      </c>
      <c r="Z36" s="176">
        <v>100</v>
      </c>
      <c r="AA36" s="115">
        <v>19</v>
      </c>
      <c r="AB36" s="115">
        <v>22</v>
      </c>
      <c r="AC36" s="115">
        <v>20</v>
      </c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22">
        <f t="shared" si="13"/>
        <v>161</v>
      </c>
      <c r="AU36" s="123">
        <f t="shared" si="14"/>
        <v>92</v>
      </c>
      <c r="AV36" s="131">
        <f t="shared" si="15"/>
        <v>46</v>
      </c>
      <c r="AW36" s="160">
        <v>36</v>
      </c>
      <c r="AX36" s="161">
        <f t="shared" si="16"/>
        <v>72</v>
      </c>
      <c r="AY36" s="131">
        <f t="shared" si="17"/>
        <v>18</v>
      </c>
      <c r="AZ36" s="162">
        <f t="shared" si="18"/>
        <v>81.745098039215691</v>
      </c>
      <c r="BA36" s="200">
        <f t="shared" si="9"/>
        <v>88</v>
      </c>
    </row>
    <row r="37" spans="1:53" s="170" customFormat="1" ht="18">
      <c r="A37" s="112">
        <v>27</v>
      </c>
      <c r="B37" s="116" t="s">
        <v>47</v>
      </c>
      <c r="C37" s="176">
        <v>6</v>
      </c>
      <c r="D37" s="115">
        <v>18</v>
      </c>
      <c r="E37" s="115">
        <v>100</v>
      </c>
      <c r="F37" s="115">
        <v>100</v>
      </c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22">
        <f t="shared" si="10"/>
        <v>224</v>
      </c>
      <c r="X37" s="123">
        <f t="shared" si="11"/>
        <v>87.843137254901961</v>
      </c>
      <c r="Y37" s="131">
        <f t="shared" si="12"/>
        <v>21.96078431372549</v>
      </c>
      <c r="Z37" s="176">
        <v>100</v>
      </c>
      <c r="AA37" s="115">
        <v>15</v>
      </c>
      <c r="AB37" s="115">
        <v>24</v>
      </c>
      <c r="AC37" s="115">
        <v>20</v>
      </c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22">
        <f t="shared" si="13"/>
        <v>159</v>
      </c>
      <c r="AU37" s="123">
        <f t="shared" si="14"/>
        <v>90.857142857142861</v>
      </c>
      <c r="AV37" s="131">
        <f t="shared" si="15"/>
        <v>45.428571428571431</v>
      </c>
      <c r="AW37" s="160">
        <v>12</v>
      </c>
      <c r="AX37" s="161">
        <f t="shared" si="16"/>
        <v>24</v>
      </c>
      <c r="AY37" s="131">
        <f t="shared" si="17"/>
        <v>6</v>
      </c>
      <c r="AZ37" s="162">
        <f t="shared" si="18"/>
        <v>73.389355742296914</v>
      </c>
      <c r="BA37" s="200">
        <f t="shared" si="9"/>
        <v>83</v>
      </c>
    </row>
    <row r="38" spans="1:53" s="170" customFormat="1" ht="18">
      <c r="A38" s="112">
        <v>28</v>
      </c>
      <c r="B38" s="116" t="s">
        <v>48</v>
      </c>
      <c r="C38" s="176">
        <v>13</v>
      </c>
      <c r="D38" s="115">
        <v>27</v>
      </c>
      <c r="E38" s="115">
        <v>100</v>
      </c>
      <c r="F38" s="115">
        <v>100</v>
      </c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22">
        <f t="shared" si="10"/>
        <v>240</v>
      </c>
      <c r="X38" s="123">
        <f t="shared" si="11"/>
        <v>94.117647058823522</v>
      </c>
      <c r="Y38" s="131">
        <f t="shared" si="12"/>
        <v>23.52941176470588</v>
      </c>
      <c r="Z38" s="176">
        <v>100</v>
      </c>
      <c r="AA38" s="115">
        <v>22</v>
      </c>
      <c r="AB38" s="115">
        <v>10</v>
      </c>
      <c r="AC38" s="115">
        <v>21</v>
      </c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22">
        <f t="shared" si="13"/>
        <v>153</v>
      </c>
      <c r="AU38" s="123">
        <f t="shared" si="14"/>
        <v>87.428571428571431</v>
      </c>
      <c r="AV38" s="131">
        <f t="shared" si="15"/>
        <v>43.714285714285715</v>
      </c>
      <c r="AW38" s="160">
        <v>30</v>
      </c>
      <c r="AX38" s="161">
        <f t="shared" si="16"/>
        <v>60</v>
      </c>
      <c r="AY38" s="131">
        <f t="shared" si="17"/>
        <v>15</v>
      </c>
      <c r="AZ38" s="162">
        <f t="shared" si="18"/>
        <v>82.243697478991592</v>
      </c>
      <c r="BA38" s="200">
        <f t="shared" si="9"/>
        <v>88</v>
      </c>
    </row>
    <row r="39" spans="1:53" s="170" customFormat="1" ht="18">
      <c r="A39" s="112">
        <v>29</v>
      </c>
      <c r="B39" s="116" t="s">
        <v>49</v>
      </c>
      <c r="C39" s="176">
        <v>2</v>
      </c>
      <c r="D39" s="115">
        <v>21</v>
      </c>
      <c r="E39" s="115">
        <v>100</v>
      </c>
      <c r="F39" s="115">
        <v>100</v>
      </c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22">
        <f t="shared" si="10"/>
        <v>223</v>
      </c>
      <c r="X39" s="123">
        <f t="shared" si="11"/>
        <v>87.450980392156865</v>
      </c>
      <c r="Y39" s="131">
        <f t="shared" si="12"/>
        <v>21.862745098039216</v>
      </c>
      <c r="Z39" s="176">
        <v>100</v>
      </c>
      <c r="AA39" s="115">
        <v>20</v>
      </c>
      <c r="AB39" s="115">
        <v>20</v>
      </c>
      <c r="AC39" s="115">
        <v>24</v>
      </c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22">
        <f t="shared" si="13"/>
        <v>164</v>
      </c>
      <c r="AU39" s="123">
        <f t="shared" si="14"/>
        <v>93.714285714285722</v>
      </c>
      <c r="AV39" s="131">
        <f t="shared" si="15"/>
        <v>46.857142857142861</v>
      </c>
      <c r="AW39" s="160">
        <v>28</v>
      </c>
      <c r="AX39" s="161">
        <f t="shared" si="16"/>
        <v>56.000000000000007</v>
      </c>
      <c r="AY39" s="131">
        <f t="shared" si="17"/>
        <v>14.000000000000002</v>
      </c>
      <c r="AZ39" s="162">
        <f t="shared" si="18"/>
        <v>82.719887955182074</v>
      </c>
      <c r="BA39" s="200">
        <f t="shared" si="9"/>
        <v>89</v>
      </c>
    </row>
    <row r="40" spans="1:53" s="170" customFormat="1" ht="18">
      <c r="A40" s="112">
        <v>30</v>
      </c>
      <c r="B40" s="116" t="s">
        <v>50</v>
      </c>
      <c r="C40" s="176">
        <v>7</v>
      </c>
      <c r="D40" s="115">
        <v>27</v>
      </c>
      <c r="E40" s="115">
        <v>90</v>
      </c>
      <c r="F40" s="115">
        <v>80</v>
      </c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22">
        <f t="shared" si="10"/>
        <v>204</v>
      </c>
      <c r="X40" s="123">
        <f t="shared" si="11"/>
        <v>80</v>
      </c>
      <c r="Y40" s="131">
        <f t="shared" si="12"/>
        <v>20</v>
      </c>
      <c r="Z40" s="176">
        <v>100</v>
      </c>
      <c r="AA40" s="115">
        <v>21</v>
      </c>
      <c r="AB40" s="115">
        <v>10</v>
      </c>
      <c r="AC40" s="115">
        <v>21</v>
      </c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22">
        <f t="shared" si="13"/>
        <v>152</v>
      </c>
      <c r="AU40" s="123">
        <f t="shared" si="14"/>
        <v>86.857142857142861</v>
      </c>
      <c r="AV40" s="131">
        <f t="shared" si="15"/>
        <v>43.428571428571431</v>
      </c>
      <c r="AW40" s="160">
        <v>28</v>
      </c>
      <c r="AX40" s="161">
        <f t="shared" si="16"/>
        <v>56.000000000000007</v>
      </c>
      <c r="AY40" s="131">
        <f t="shared" si="17"/>
        <v>14.000000000000002</v>
      </c>
      <c r="AZ40" s="162">
        <f t="shared" si="18"/>
        <v>77.428571428571431</v>
      </c>
      <c r="BA40" s="200">
        <f t="shared" si="9"/>
        <v>85</v>
      </c>
    </row>
    <row r="41" spans="1:53" s="170" customFormat="1" ht="18">
      <c r="A41" s="112">
        <v>31</v>
      </c>
      <c r="B41" s="116" t="s">
        <v>51</v>
      </c>
      <c r="C41" s="176">
        <v>10</v>
      </c>
      <c r="D41" s="115">
        <v>29</v>
      </c>
      <c r="E41" s="115">
        <v>90</v>
      </c>
      <c r="F41" s="115">
        <v>90</v>
      </c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22">
        <f t="shared" si="10"/>
        <v>219</v>
      </c>
      <c r="X41" s="123">
        <f t="shared" si="11"/>
        <v>85.882352941176464</v>
      </c>
      <c r="Y41" s="131">
        <f t="shared" si="12"/>
        <v>21.470588235294116</v>
      </c>
      <c r="Z41" s="176">
        <v>100</v>
      </c>
      <c r="AA41" s="115">
        <v>21</v>
      </c>
      <c r="AB41" s="115">
        <v>10</v>
      </c>
      <c r="AC41" s="115">
        <v>21</v>
      </c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22">
        <f t="shared" si="13"/>
        <v>152</v>
      </c>
      <c r="AU41" s="123">
        <f t="shared" si="14"/>
        <v>86.857142857142861</v>
      </c>
      <c r="AV41" s="131">
        <f t="shared" si="15"/>
        <v>43.428571428571431</v>
      </c>
      <c r="AW41" s="160">
        <v>36</v>
      </c>
      <c r="AX41" s="161">
        <f t="shared" si="16"/>
        <v>72</v>
      </c>
      <c r="AY41" s="131">
        <f t="shared" si="17"/>
        <v>18</v>
      </c>
      <c r="AZ41" s="162">
        <f t="shared" si="18"/>
        <v>82.899159663865547</v>
      </c>
      <c r="BA41" s="200">
        <f t="shared" si="9"/>
        <v>89</v>
      </c>
    </row>
    <row r="42" spans="1:53" s="170" customFormat="1" ht="18">
      <c r="A42" s="112">
        <v>32</v>
      </c>
      <c r="B42" s="113" t="s">
        <v>52</v>
      </c>
      <c r="C42" s="176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22">
        <f t="shared" si="10"/>
        <v>0</v>
      </c>
      <c r="X42" s="123">
        <f t="shared" si="11"/>
        <v>0</v>
      </c>
      <c r="Y42" s="131">
        <f t="shared" si="12"/>
        <v>0</v>
      </c>
      <c r="Z42" s="176">
        <v>100</v>
      </c>
      <c r="AA42" s="115">
        <v>22</v>
      </c>
      <c r="AB42" s="115">
        <v>22</v>
      </c>
      <c r="AC42" s="115">
        <v>10</v>
      </c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22">
        <f t="shared" si="13"/>
        <v>154</v>
      </c>
      <c r="AU42" s="123">
        <f t="shared" si="14"/>
        <v>88</v>
      </c>
      <c r="AV42" s="131">
        <f t="shared" si="15"/>
        <v>44</v>
      </c>
      <c r="AW42" s="160">
        <v>21</v>
      </c>
      <c r="AX42" s="161">
        <f t="shared" si="16"/>
        <v>42</v>
      </c>
      <c r="AY42" s="131">
        <f t="shared" si="17"/>
        <v>10.5</v>
      </c>
      <c r="AZ42" s="162">
        <f t="shared" si="18"/>
        <v>54.5</v>
      </c>
      <c r="BA42" s="200">
        <f t="shared" si="9"/>
        <v>73</v>
      </c>
    </row>
    <row r="43" spans="1:53" s="170" customFormat="1" ht="18">
      <c r="A43" s="112">
        <v>33</v>
      </c>
      <c r="B43" s="116" t="s">
        <v>53</v>
      </c>
      <c r="C43" s="176">
        <v>9</v>
      </c>
      <c r="D43" s="115">
        <v>28</v>
      </c>
      <c r="E43" s="115">
        <v>100</v>
      </c>
      <c r="F43" s="115">
        <v>100</v>
      </c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22">
        <f t="shared" si="10"/>
        <v>237</v>
      </c>
      <c r="X43" s="123">
        <f t="shared" ref="X43:X45" si="19">(W43/$W$10)*$X$8</f>
        <v>92.941176470588232</v>
      </c>
      <c r="Y43" s="131">
        <f t="shared" ref="Y43:Y45" si="20">X43*$Y$8</f>
        <v>23.235294117647058</v>
      </c>
      <c r="Z43" s="176">
        <v>100</v>
      </c>
      <c r="AA43" s="115">
        <v>25</v>
      </c>
      <c r="AB43" s="115">
        <v>23</v>
      </c>
      <c r="AC43" s="115">
        <v>22</v>
      </c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22">
        <f t="shared" ref="AT43:AT54" si="21">SUM(Z43:AS43)</f>
        <v>170</v>
      </c>
      <c r="AU43" s="123">
        <f t="shared" ref="AU43:AU45" si="22">(AT43/$AT$10)*$AU$8</f>
        <v>97.142857142857139</v>
      </c>
      <c r="AV43" s="131">
        <f t="shared" ref="AV43:AV45" si="23">AU43*$AV$8</f>
        <v>48.571428571428569</v>
      </c>
      <c r="AW43" s="160">
        <v>34</v>
      </c>
      <c r="AX43" s="161">
        <f t="shared" ref="AX43:AX54" si="24">(AW43/$AW$10)*$AX$8</f>
        <v>68</v>
      </c>
      <c r="AY43" s="131">
        <f t="shared" ref="AY43:AY45" si="25">AX43*$AY$8</f>
        <v>17</v>
      </c>
      <c r="AZ43" s="162">
        <f t="shared" ref="AZ43:AZ50" si="26">Y43+AV43+AY43</f>
        <v>88.806722689075627</v>
      </c>
      <c r="BA43" s="200">
        <f t="shared" si="9"/>
        <v>93</v>
      </c>
    </row>
    <row r="44" spans="1:53" s="170" customFormat="1" ht="18">
      <c r="A44" s="112">
        <v>34</v>
      </c>
      <c r="B44" s="116" t="s">
        <v>54</v>
      </c>
      <c r="C44" s="176">
        <v>8</v>
      </c>
      <c r="D44" s="115">
        <v>30</v>
      </c>
      <c r="E44" s="115">
        <v>100</v>
      </c>
      <c r="F44" s="115">
        <v>100</v>
      </c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22">
        <f t="shared" si="10"/>
        <v>238</v>
      </c>
      <c r="X44" s="123">
        <f t="shared" si="19"/>
        <v>93.333333333333329</v>
      </c>
      <c r="Y44" s="131">
        <f t="shared" si="20"/>
        <v>23.333333333333332</v>
      </c>
      <c r="Z44" s="176">
        <v>100</v>
      </c>
      <c r="AA44" s="115">
        <v>21</v>
      </c>
      <c r="AB44" s="115">
        <v>24</v>
      </c>
      <c r="AC44" s="115">
        <v>20</v>
      </c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22">
        <f t="shared" si="21"/>
        <v>165</v>
      </c>
      <c r="AU44" s="123">
        <f t="shared" si="22"/>
        <v>94.285714285714278</v>
      </c>
      <c r="AV44" s="131">
        <f t="shared" si="23"/>
        <v>47.142857142857139</v>
      </c>
      <c r="AW44" s="160">
        <v>38</v>
      </c>
      <c r="AX44" s="161">
        <f t="shared" si="24"/>
        <v>76</v>
      </c>
      <c r="AY44" s="131">
        <f t="shared" si="25"/>
        <v>19</v>
      </c>
      <c r="AZ44" s="162">
        <f t="shared" si="26"/>
        <v>89.476190476190467</v>
      </c>
      <c r="BA44" s="200">
        <f t="shared" si="9"/>
        <v>93</v>
      </c>
    </row>
    <row r="45" spans="1:53" s="170" customFormat="1" ht="18">
      <c r="A45" s="112">
        <v>35</v>
      </c>
      <c r="B45" s="116" t="s">
        <v>55</v>
      </c>
      <c r="C45" s="176">
        <v>6</v>
      </c>
      <c r="D45" s="115">
        <v>25</v>
      </c>
      <c r="E45" s="115">
        <v>100</v>
      </c>
      <c r="F45" s="115">
        <v>100</v>
      </c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22">
        <f t="shared" si="10"/>
        <v>231</v>
      </c>
      <c r="X45" s="123">
        <f t="shared" si="19"/>
        <v>90.588235294117652</v>
      </c>
      <c r="Y45" s="131">
        <f t="shared" si="20"/>
        <v>22.647058823529413</v>
      </c>
      <c r="Z45" s="176">
        <v>100</v>
      </c>
      <c r="AA45" s="115">
        <v>22</v>
      </c>
      <c r="AB45" s="115">
        <v>22</v>
      </c>
      <c r="AC45" s="115">
        <v>20</v>
      </c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22">
        <f t="shared" si="21"/>
        <v>164</v>
      </c>
      <c r="AU45" s="123">
        <f t="shared" si="22"/>
        <v>93.714285714285722</v>
      </c>
      <c r="AV45" s="131">
        <f t="shared" si="23"/>
        <v>46.857142857142861</v>
      </c>
      <c r="AW45" s="160">
        <v>12</v>
      </c>
      <c r="AX45" s="161">
        <f t="shared" si="24"/>
        <v>24</v>
      </c>
      <c r="AY45" s="131">
        <f t="shared" si="25"/>
        <v>6</v>
      </c>
      <c r="AZ45" s="162">
        <f t="shared" si="26"/>
        <v>75.504201680672281</v>
      </c>
      <c r="BA45" s="200">
        <f t="shared" si="9"/>
        <v>84</v>
      </c>
    </row>
    <row r="46" spans="1:53" s="170" customFormat="1" ht="27.75" customHeight="1">
      <c r="A46" s="112">
        <v>36</v>
      </c>
      <c r="B46" s="116" t="s">
        <v>56</v>
      </c>
      <c r="C46" s="176">
        <v>5</v>
      </c>
      <c r="D46" s="115">
        <v>21</v>
      </c>
      <c r="E46" s="115">
        <v>90</v>
      </c>
      <c r="F46" s="115">
        <v>70</v>
      </c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22">
        <f t="shared" si="10"/>
        <v>186</v>
      </c>
      <c r="X46" s="123">
        <f t="shared" ref="X46:X54" si="27">(W46/$W$10)*$X$8</f>
        <v>72.941176470588232</v>
      </c>
      <c r="Y46" s="131">
        <f t="shared" ref="Y46:Y54" si="28">X46*$Y$8</f>
        <v>18.235294117647058</v>
      </c>
      <c r="Z46" s="176">
        <v>100</v>
      </c>
      <c r="AA46" s="115">
        <v>21</v>
      </c>
      <c r="AB46" s="115">
        <v>10</v>
      </c>
      <c r="AC46" s="115">
        <v>23</v>
      </c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22">
        <f t="shared" si="21"/>
        <v>154</v>
      </c>
      <c r="AU46" s="123">
        <f t="shared" ref="AU46:AU54" si="29">(AT46/$AT$10)*$AU$8</f>
        <v>88</v>
      </c>
      <c r="AV46" s="131">
        <f t="shared" ref="AV46:AV54" si="30">AU46*$AV$8</f>
        <v>44</v>
      </c>
      <c r="AW46" s="160">
        <v>26</v>
      </c>
      <c r="AX46" s="161">
        <f t="shared" si="24"/>
        <v>52</v>
      </c>
      <c r="AY46" s="131">
        <f t="shared" ref="AY46:AY54" si="31">AX46*$AY$8</f>
        <v>13</v>
      </c>
      <c r="AZ46" s="162">
        <f t="shared" si="26"/>
        <v>75.235294117647058</v>
      </c>
      <c r="BA46" s="200">
        <f t="shared" si="9"/>
        <v>84</v>
      </c>
    </row>
    <row r="47" spans="1:53" s="170" customFormat="1" ht="18">
      <c r="A47" s="112">
        <v>37</v>
      </c>
      <c r="B47" s="116" t="s">
        <v>57</v>
      </c>
      <c r="C47" s="176">
        <v>14</v>
      </c>
      <c r="D47" s="115">
        <v>18</v>
      </c>
      <c r="E47" s="115">
        <v>90</v>
      </c>
      <c r="F47" s="115">
        <v>90</v>
      </c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22">
        <f t="shared" si="10"/>
        <v>212</v>
      </c>
      <c r="X47" s="123">
        <f t="shared" si="27"/>
        <v>83.137254901960787</v>
      </c>
      <c r="Y47" s="131">
        <f t="shared" si="28"/>
        <v>20.784313725490197</v>
      </c>
      <c r="Z47" s="176">
        <v>100</v>
      </c>
      <c r="AA47" s="115">
        <v>19</v>
      </c>
      <c r="AB47" s="115">
        <v>10</v>
      </c>
      <c r="AC47" s="115">
        <v>19</v>
      </c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22">
        <f t="shared" si="21"/>
        <v>148</v>
      </c>
      <c r="AU47" s="123">
        <f t="shared" si="29"/>
        <v>84.571428571428569</v>
      </c>
      <c r="AV47" s="131">
        <f t="shared" si="30"/>
        <v>42.285714285714285</v>
      </c>
      <c r="AW47" s="160">
        <v>39</v>
      </c>
      <c r="AX47" s="161">
        <f t="shared" si="24"/>
        <v>78</v>
      </c>
      <c r="AY47" s="131">
        <f t="shared" si="31"/>
        <v>19.5</v>
      </c>
      <c r="AZ47" s="162">
        <f t="shared" si="26"/>
        <v>82.570028011204485</v>
      </c>
      <c r="BA47" s="200">
        <f t="shared" si="9"/>
        <v>89</v>
      </c>
    </row>
    <row r="48" spans="1:53" s="169" customFormat="1" ht="18">
      <c r="A48" s="112">
        <v>38</v>
      </c>
      <c r="B48" s="116" t="s">
        <v>58</v>
      </c>
      <c r="C48" s="176">
        <v>8</v>
      </c>
      <c r="D48" s="115">
        <v>16</v>
      </c>
      <c r="E48" s="115">
        <v>90</v>
      </c>
      <c r="F48" s="115">
        <v>90</v>
      </c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22">
        <f t="shared" si="10"/>
        <v>204</v>
      </c>
      <c r="X48" s="123">
        <f t="shared" si="27"/>
        <v>80</v>
      </c>
      <c r="Y48" s="131">
        <f t="shared" si="28"/>
        <v>20</v>
      </c>
      <c r="Z48" s="176">
        <v>100</v>
      </c>
      <c r="AA48" s="115">
        <v>10</v>
      </c>
      <c r="AB48" s="115">
        <v>22</v>
      </c>
      <c r="AC48" s="115">
        <v>17</v>
      </c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22">
        <f t="shared" si="21"/>
        <v>149</v>
      </c>
      <c r="AU48" s="123">
        <f t="shared" si="29"/>
        <v>85.142857142857139</v>
      </c>
      <c r="AV48" s="131">
        <f t="shared" si="30"/>
        <v>42.571428571428569</v>
      </c>
      <c r="AW48" s="160">
        <v>25</v>
      </c>
      <c r="AX48" s="161">
        <f t="shared" si="24"/>
        <v>50</v>
      </c>
      <c r="AY48" s="131">
        <f t="shared" si="31"/>
        <v>12.5</v>
      </c>
      <c r="AZ48" s="162">
        <f t="shared" si="26"/>
        <v>75.071428571428569</v>
      </c>
      <c r="BA48" s="200">
        <f t="shared" si="9"/>
        <v>84</v>
      </c>
    </row>
    <row r="49" spans="1:53" s="170" customFormat="1" ht="18">
      <c r="A49" s="112">
        <v>39</v>
      </c>
      <c r="B49" s="116" t="s">
        <v>59</v>
      </c>
      <c r="C49" s="176">
        <v>12</v>
      </c>
      <c r="D49" s="115">
        <v>21</v>
      </c>
      <c r="E49" s="115">
        <v>100</v>
      </c>
      <c r="F49" s="115">
        <v>100</v>
      </c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22">
        <f t="shared" si="10"/>
        <v>233</v>
      </c>
      <c r="X49" s="123">
        <f t="shared" si="27"/>
        <v>91.372549019607845</v>
      </c>
      <c r="Y49" s="131">
        <f t="shared" si="28"/>
        <v>22.843137254901961</v>
      </c>
      <c r="Z49" s="176">
        <v>100</v>
      </c>
      <c r="AA49" s="115">
        <v>19</v>
      </c>
      <c r="AB49" s="115">
        <v>22</v>
      </c>
      <c r="AC49" s="115">
        <v>23</v>
      </c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22">
        <f t="shared" si="21"/>
        <v>164</v>
      </c>
      <c r="AU49" s="123">
        <f t="shared" si="29"/>
        <v>93.714285714285722</v>
      </c>
      <c r="AV49" s="131">
        <f t="shared" si="30"/>
        <v>46.857142857142861</v>
      </c>
      <c r="AW49" s="160">
        <v>34</v>
      </c>
      <c r="AX49" s="161">
        <f t="shared" si="24"/>
        <v>68</v>
      </c>
      <c r="AY49" s="131">
        <f t="shared" si="31"/>
        <v>17</v>
      </c>
      <c r="AZ49" s="162">
        <f t="shared" si="26"/>
        <v>86.700280112044823</v>
      </c>
      <c r="BA49" s="200">
        <f t="shared" si="9"/>
        <v>91</v>
      </c>
    </row>
    <row r="50" spans="1:53" s="170" customFormat="1" ht="26.25" customHeight="1">
      <c r="A50" s="112">
        <v>40</v>
      </c>
      <c r="B50" s="116" t="s">
        <v>60</v>
      </c>
      <c r="C50" s="176">
        <v>12</v>
      </c>
      <c r="D50" s="115">
        <v>18</v>
      </c>
      <c r="E50" s="115">
        <v>90</v>
      </c>
      <c r="F50" s="115">
        <v>90</v>
      </c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22">
        <f t="shared" si="10"/>
        <v>210</v>
      </c>
      <c r="X50" s="123">
        <f t="shared" si="27"/>
        <v>82.35294117647058</v>
      </c>
      <c r="Y50" s="131">
        <f t="shared" si="28"/>
        <v>20.588235294117645</v>
      </c>
      <c r="Z50" s="176"/>
      <c r="AA50" s="115">
        <v>19</v>
      </c>
      <c r="AB50" s="115">
        <v>25</v>
      </c>
      <c r="AC50" s="115">
        <v>10</v>
      </c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22">
        <f t="shared" si="21"/>
        <v>54</v>
      </c>
      <c r="AU50" s="123">
        <f t="shared" si="29"/>
        <v>30.857142857142854</v>
      </c>
      <c r="AV50" s="131">
        <f t="shared" si="30"/>
        <v>15.428571428571427</v>
      </c>
      <c r="AW50" s="160">
        <v>29</v>
      </c>
      <c r="AX50" s="161">
        <f t="shared" si="24"/>
        <v>57.999999999999993</v>
      </c>
      <c r="AY50" s="131">
        <f t="shared" si="31"/>
        <v>14.499999999999998</v>
      </c>
      <c r="AZ50" s="162">
        <f t="shared" si="26"/>
        <v>50.516806722689068</v>
      </c>
      <c r="BA50" s="200">
        <f t="shared" si="9"/>
        <v>72</v>
      </c>
    </row>
    <row r="51" spans="1:53" s="170" customFormat="1" ht="18">
      <c r="A51" s="112">
        <v>41</v>
      </c>
      <c r="B51" s="116" t="s">
        <v>61</v>
      </c>
      <c r="C51" s="176">
        <v>10</v>
      </c>
      <c r="D51" s="115">
        <v>22</v>
      </c>
      <c r="E51" s="115">
        <v>100</v>
      </c>
      <c r="F51" s="115">
        <v>100</v>
      </c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22">
        <f t="shared" si="10"/>
        <v>232</v>
      </c>
      <c r="X51" s="123">
        <f t="shared" si="27"/>
        <v>90.980392156862749</v>
      </c>
      <c r="Y51" s="131">
        <f t="shared" si="28"/>
        <v>22.745098039215687</v>
      </c>
      <c r="Z51" s="176">
        <v>100</v>
      </c>
      <c r="AA51" s="115">
        <v>21</v>
      </c>
      <c r="AB51" s="115">
        <v>10</v>
      </c>
      <c r="AC51" s="115">
        <v>20</v>
      </c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22">
        <f t="shared" si="21"/>
        <v>151</v>
      </c>
      <c r="AU51" s="123">
        <f t="shared" si="29"/>
        <v>86.285714285714292</v>
      </c>
      <c r="AV51" s="131">
        <f t="shared" si="30"/>
        <v>43.142857142857146</v>
      </c>
      <c r="AW51" s="160">
        <v>34</v>
      </c>
      <c r="AX51" s="161">
        <f t="shared" si="24"/>
        <v>68</v>
      </c>
      <c r="AY51" s="131">
        <f t="shared" si="31"/>
        <v>17</v>
      </c>
      <c r="AZ51" s="162">
        <f t="shared" ref="AZ51:AZ54" si="32">Y51+AV51+AY51</f>
        <v>82.88795518207283</v>
      </c>
      <c r="BA51" s="200">
        <f t="shared" si="9"/>
        <v>89</v>
      </c>
    </row>
    <row r="52" spans="1:53" s="170" customFormat="1" ht="18">
      <c r="A52" s="112">
        <v>42</v>
      </c>
      <c r="B52" s="116" t="s">
        <v>62</v>
      </c>
      <c r="C52" s="176">
        <v>12</v>
      </c>
      <c r="D52" s="115">
        <v>12</v>
      </c>
      <c r="E52" s="115">
        <v>100</v>
      </c>
      <c r="F52" s="115">
        <v>100</v>
      </c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22">
        <f t="shared" si="10"/>
        <v>224</v>
      </c>
      <c r="X52" s="123">
        <f t="shared" si="27"/>
        <v>87.843137254901961</v>
      </c>
      <c r="Y52" s="131">
        <f t="shared" si="28"/>
        <v>21.96078431372549</v>
      </c>
      <c r="Z52" s="176">
        <v>100</v>
      </c>
      <c r="AA52" s="115">
        <v>20</v>
      </c>
      <c r="AB52" s="115">
        <v>20</v>
      </c>
      <c r="AC52" s="115">
        <v>10</v>
      </c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22">
        <f t="shared" si="21"/>
        <v>150</v>
      </c>
      <c r="AU52" s="123">
        <f t="shared" si="29"/>
        <v>85.714285714285708</v>
      </c>
      <c r="AV52" s="131">
        <f t="shared" si="30"/>
        <v>42.857142857142854</v>
      </c>
      <c r="AW52" s="160">
        <v>28</v>
      </c>
      <c r="AX52" s="161">
        <f t="shared" si="24"/>
        <v>56.000000000000007</v>
      </c>
      <c r="AY52" s="131">
        <f t="shared" si="31"/>
        <v>14.000000000000002</v>
      </c>
      <c r="AZ52" s="162">
        <f t="shared" si="32"/>
        <v>78.817927170868344</v>
      </c>
      <c r="BA52" s="200">
        <f t="shared" si="9"/>
        <v>86</v>
      </c>
    </row>
    <row r="53" spans="1:53" s="170" customFormat="1" ht="18">
      <c r="A53" s="112">
        <v>43</v>
      </c>
      <c r="B53" s="116" t="s">
        <v>63</v>
      </c>
      <c r="C53" s="176"/>
      <c r="D53" s="115"/>
      <c r="E53" s="115">
        <v>60</v>
      </c>
      <c r="F53" s="115">
        <v>60</v>
      </c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22">
        <f t="shared" si="10"/>
        <v>120</v>
      </c>
      <c r="X53" s="123">
        <f t="shared" si="27"/>
        <v>47.058823529411761</v>
      </c>
      <c r="Y53" s="131">
        <f t="shared" si="28"/>
        <v>11.76470588235294</v>
      </c>
      <c r="Z53" s="176">
        <v>25</v>
      </c>
      <c r="AA53" s="115">
        <v>10</v>
      </c>
      <c r="AB53" s="115">
        <v>10</v>
      </c>
      <c r="AC53" s="115">
        <v>10</v>
      </c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22">
        <f t="shared" si="21"/>
        <v>55</v>
      </c>
      <c r="AU53" s="123">
        <f t="shared" si="29"/>
        <v>31.428571428571427</v>
      </c>
      <c r="AV53" s="131">
        <f t="shared" si="30"/>
        <v>15.714285714285714</v>
      </c>
      <c r="AW53" s="160">
        <v>11</v>
      </c>
      <c r="AX53" s="161">
        <f t="shared" si="24"/>
        <v>22</v>
      </c>
      <c r="AY53" s="131">
        <f t="shared" si="31"/>
        <v>5.5</v>
      </c>
      <c r="AZ53" s="162">
        <f t="shared" si="32"/>
        <v>32.97899159663865</v>
      </c>
      <c r="BA53" s="200">
        <f t="shared" si="9"/>
        <v>68</v>
      </c>
    </row>
    <row r="54" spans="1:53" s="170" customFormat="1" ht="18">
      <c r="A54" s="112">
        <v>44</v>
      </c>
      <c r="B54" s="116" t="s">
        <v>64</v>
      </c>
      <c r="C54" s="176">
        <v>10</v>
      </c>
      <c r="D54" s="115">
        <v>28</v>
      </c>
      <c r="E54" s="115">
        <v>100</v>
      </c>
      <c r="F54" s="115">
        <v>100</v>
      </c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22">
        <f t="shared" ref="W54:W69" si="33">SUM(C54:V54)</f>
        <v>238</v>
      </c>
      <c r="X54" s="123">
        <f t="shared" si="27"/>
        <v>93.333333333333329</v>
      </c>
      <c r="Y54" s="131">
        <f t="shared" si="28"/>
        <v>23.333333333333332</v>
      </c>
      <c r="Z54" s="176">
        <v>100</v>
      </c>
      <c r="AA54" s="115">
        <v>22</v>
      </c>
      <c r="AB54" s="115">
        <v>24</v>
      </c>
      <c r="AC54" s="115">
        <v>21</v>
      </c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22">
        <f t="shared" si="21"/>
        <v>167</v>
      </c>
      <c r="AU54" s="123">
        <f t="shared" si="29"/>
        <v>95.428571428571431</v>
      </c>
      <c r="AV54" s="131">
        <f t="shared" si="30"/>
        <v>47.714285714285715</v>
      </c>
      <c r="AW54" s="160">
        <v>33</v>
      </c>
      <c r="AX54" s="161">
        <f t="shared" si="24"/>
        <v>66</v>
      </c>
      <c r="AY54" s="131">
        <f t="shared" si="31"/>
        <v>16.5</v>
      </c>
      <c r="AZ54" s="162">
        <f t="shared" si="32"/>
        <v>87.547619047619051</v>
      </c>
      <c r="BA54" s="200">
        <f t="shared" si="9"/>
        <v>92</v>
      </c>
    </row>
    <row r="55" spans="1:53" s="170" customFormat="1" ht="18">
      <c r="A55" s="112">
        <v>45</v>
      </c>
      <c r="B55" s="116" t="s">
        <v>65</v>
      </c>
      <c r="C55" s="176">
        <v>9</v>
      </c>
      <c r="D55" s="115">
        <v>19</v>
      </c>
      <c r="E55" s="115">
        <v>100</v>
      </c>
      <c r="F55" s="115">
        <v>100</v>
      </c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22">
        <f t="shared" si="33"/>
        <v>228</v>
      </c>
      <c r="X55" s="123">
        <f t="shared" ref="X55:X83" si="34">(W55/$W$10)*$X$8</f>
        <v>89.411764705882362</v>
      </c>
      <c r="Y55" s="131">
        <f t="shared" ref="Y55:Y83" si="35">X55*$Y$8</f>
        <v>22.352941176470591</v>
      </c>
      <c r="Z55" s="176">
        <v>100</v>
      </c>
      <c r="AA55" s="115">
        <v>22</v>
      </c>
      <c r="AB55" s="115">
        <v>23</v>
      </c>
      <c r="AC55" s="115">
        <v>21</v>
      </c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22">
        <f t="shared" ref="AT55:AT83" si="36">SUM(Z55:AS55)</f>
        <v>166</v>
      </c>
      <c r="AU55" s="123">
        <f t="shared" ref="AU55:AU83" si="37">(AT55/$AT$10)*$AU$8</f>
        <v>94.857142857142861</v>
      </c>
      <c r="AV55" s="131">
        <f t="shared" ref="AV55:AV83" si="38">AU55*$AV$8</f>
        <v>47.428571428571431</v>
      </c>
      <c r="AW55" s="160">
        <v>28</v>
      </c>
      <c r="AX55" s="161">
        <f t="shared" ref="AX55:AX83" si="39">(AW55/$AW$10)*$AX$8</f>
        <v>56.000000000000007</v>
      </c>
      <c r="AY55" s="131">
        <f t="shared" ref="AY55:AY83" si="40">AX55*$AY$8</f>
        <v>14.000000000000002</v>
      </c>
      <c r="AZ55" s="162">
        <f t="shared" ref="AZ55:AZ83" si="41">Y55+AV55+AY55</f>
        <v>83.781512605042025</v>
      </c>
      <c r="BA55" s="200">
        <f t="shared" si="9"/>
        <v>89</v>
      </c>
    </row>
    <row r="56" spans="1:53" s="170" customFormat="1" ht="18">
      <c r="A56" s="112">
        <v>46</v>
      </c>
      <c r="B56" s="116" t="s">
        <v>66</v>
      </c>
      <c r="C56" s="176">
        <v>5</v>
      </c>
      <c r="D56" s="115">
        <v>19</v>
      </c>
      <c r="E56" s="115">
        <v>100</v>
      </c>
      <c r="F56" s="115">
        <v>100</v>
      </c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22">
        <f t="shared" si="33"/>
        <v>224</v>
      </c>
      <c r="X56" s="123">
        <f t="shared" si="34"/>
        <v>87.843137254901961</v>
      </c>
      <c r="Y56" s="131">
        <f t="shared" si="35"/>
        <v>21.96078431372549</v>
      </c>
      <c r="Z56" s="176">
        <v>100</v>
      </c>
      <c r="AA56" s="115">
        <v>21</v>
      </c>
      <c r="AB56" s="115">
        <v>20</v>
      </c>
      <c r="AC56" s="115">
        <v>21</v>
      </c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22">
        <f t="shared" si="36"/>
        <v>162</v>
      </c>
      <c r="AU56" s="123">
        <f t="shared" si="37"/>
        <v>92.571428571428569</v>
      </c>
      <c r="AV56" s="131">
        <f t="shared" si="38"/>
        <v>46.285714285714285</v>
      </c>
      <c r="AW56" s="160">
        <v>26</v>
      </c>
      <c r="AX56" s="161">
        <f t="shared" si="39"/>
        <v>52</v>
      </c>
      <c r="AY56" s="131">
        <f t="shared" si="40"/>
        <v>13</v>
      </c>
      <c r="AZ56" s="162">
        <f t="shared" si="41"/>
        <v>81.246498599439775</v>
      </c>
      <c r="BA56" s="200">
        <f t="shared" si="9"/>
        <v>88</v>
      </c>
    </row>
    <row r="57" spans="1:53" ht="18" hidden="1">
      <c r="C57" s="176">
        <v>60</v>
      </c>
      <c r="D57" s="115">
        <v>87</v>
      </c>
      <c r="E57" s="115">
        <v>37</v>
      </c>
      <c r="F57" s="115">
        <v>20.571428571428399</v>
      </c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78">
        <f t="shared" si="33"/>
        <v>204.57142857142838</v>
      </c>
      <c r="X57" s="179">
        <f t="shared" si="34"/>
        <v>80.22408963585427</v>
      </c>
      <c r="Y57" s="182">
        <f t="shared" si="35"/>
        <v>20.056022408963567</v>
      </c>
      <c r="Z57" s="176">
        <v>40</v>
      </c>
      <c r="AA57" s="115">
        <v>40</v>
      </c>
      <c r="AB57" s="115">
        <v>19</v>
      </c>
      <c r="AC57" s="115">
        <v>10</v>
      </c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87">
        <f t="shared" si="36"/>
        <v>109</v>
      </c>
      <c r="AU57" s="188">
        <f t="shared" si="37"/>
        <v>62.285714285714292</v>
      </c>
      <c r="AV57" s="189">
        <f t="shared" si="38"/>
        <v>31.142857142857146</v>
      </c>
      <c r="AW57" s="204">
        <v>117</v>
      </c>
      <c r="AX57" s="205">
        <f t="shared" si="39"/>
        <v>234</v>
      </c>
      <c r="AY57" s="206">
        <f t="shared" si="40"/>
        <v>58.5</v>
      </c>
      <c r="AZ57" s="162">
        <f t="shared" si="41"/>
        <v>109.69887955182071</v>
      </c>
      <c r="BA57" s="200">
        <f t="shared" ref="BA57:BA83" si="42">VLOOKUP(AZ57,Transmu,3)</f>
        <v>100</v>
      </c>
    </row>
    <row r="58" spans="1:53" ht="18" hidden="1">
      <c r="C58" s="176">
        <v>70</v>
      </c>
      <c r="D58" s="115">
        <v>107</v>
      </c>
      <c r="E58" s="115">
        <v>42</v>
      </c>
      <c r="F58" s="115">
        <v>17.714285714285499</v>
      </c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78">
        <f t="shared" si="33"/>
        <v>236.7142857142855</v>
      </c>
      <c r="X58" s="179">
        <f t="shared" si="34"/>
        <v>92.829131652660976</v>
      </c>
      <c r="Y58" s="182">
        <f t="shared" si="35"/>
        <v>23.207282913165244</v>
      </c>
      <c r="Z58" s="176">
        <v>40</v>
      </c>
      <c r="AA58" s="115">
        <v>45</v>
      </c>
      <c r="AB58" s="115">
        <v>19</v>
      </c>
      <c r="AC58" s="115">
        <v>10</v>
      </c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87">
        <f t="shared" si="36"/>
        <v>114</v>
      </c>
      <c r="AU58" s="188">
        <f t="shared" si="37"/>
        <v>65.142857142857153</v>
      </c>
      <c r="AV58" s="189">
        <f t="shared" si="38"/>
        <v>32.571428571428577</v>
      </c>
      <c r="AW58" s="204">
        <v>141</v>
      </c>
      <c r="AX58" s="205">
        <f t="shared" si="39"/>
        <v>282</v>
      </c>
      <c r="AY58" s="206">
        <f t="shared" si="40"/>
        <v>70.5</v>
      </c>
      <c r="AZ58" s="162">
        <f t="shared" si="41"/>
        <v>126.27871148459383</v>
      </c>
      <c r="BA58" s="200">
        <f t="shared" si="42"/>
        <v>100</v>
      </c>
    </row>
    <row r="59" spans="1:53" ht="18" hidden="1">
      <c r="C59" s="176">
        <v>80</v>
      </c>
      <c r="D59" s="115">
        <v>127</v>
      </c>
      <c r="E59" s="115">
        <v>47</v>
      </c>
      <c r="F59" s="115">
        <v>14.8571428571426</v>
      </c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78">
        <f t="shared" si="33"/>
        <v>268.85714285714261</v>
      </c>
      <c r="X59" s="179">
        <f t="shared" si="34"/>
        <v>105.43417366946768</v>
      </c>
      <c r="Y59" s="182">
        <f t="shared" si="35"/>
        <v>26.358543417366921</v>
      </c>
      <c r="Z59" s="176">
        <v>40</v>
      </c>
      <c r="AA59" s="115">
        <v>50</v>
      </c>
      <c r="AB59" s="115">
        <v>19</v>
      </c>
      <c r="AC59" s="115">
        <v>10</v>
      </c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87">
        <f t="shared" si="36"/>
        <v>119</v>
      </c>
      <c r="AU59" s="188">
        <f t="shared" si="37"/>
        <v>68</v>
      </c>
      <c r="AV59" s="189">
        <f t="shared" si="38"/>
        <v>34</v>
      </c>
      <c r="AW59" s="204">
        <v>165</v>
      </c>
      <c r="AX59" s="205">
        <f t="shared" si="39"/>
        <v>330</v>
      </c>
      <c r="AY59" s="206">
        <f t="shared" si="40"/>
        <v>82.5</v>
      </c>
      <c r="AZ59" s="162">
        <f t="shared" si="41"/>
        <v>142.85854341736692</v>
      </c>
      <c r="BA59" s="200">
        <f t="shared" si="42"/>
        <v>100</v>
      </c>
    </row>
    <row r="60" spans="1:53" ht="18" hidden="1">
      <c r="C60" s="176">
        <v>90</v>
      </c>
      <c r="D60" s="115">
        <v>147</v>
      </c>
      <c r="E60" s="115">
        <v>52</v>
      </c>
      <c r="F60" s="115">
        <v>11.9999999999997</v>
      </c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78">
        <f t="shared" si="33"/>
        <v>300.99999999999972</v>
      </c>
      <c r="X60" s="179">
        <f t="shared" si="34"/>
        <v>118.0392156862744</v>
      </c>
      <c r="Y60" s="182">
        <f t="shared" si="35"/>
        <v>29.509803921568601</v>
      </c>
      <c r="Z60" s="176">
        <v>40</v>
      </c>
      <c r="AA60" s="115">
        <v>55</v>
      </c>
      <c r="AB60" s="115">
        <v>19</v>
      </c>
      <c r="AC60" s="115">
        <v>10</v>
      </c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87">
        <f t="shared" si="36"/>
        <v>124</v>
      </c>
      <c r="AU60" s="188">
        <f t="shared" si="37"/>
        <v>70.857142857142847</v>
      </c>
      <c r="AV60" s="189">
        <f t="shared" si="38"/>
        <v>35.428571428571423</v>
      </c>
      <c r="AW60" s="204">
        <v>189</v>
      </c>
      <c r="AX60" s="205">
        <f t="shared" si="39"/>
        <v>378</v>
      </c>
      <c r="AY60" s="206">
        <f t="shared" si="40"/>
        <v>94.5</v>
      </c>
      <c r="AZ60" s="162">
        <f t="shared" si="41"/>
        <v>159.43837535014001</v>
      </c>
      <c r="BA60" s="200">
        <f t="shared" si="42"/>
        <v>100</v>
      </c>
    </row>
    <row r="61" spans="1:53" ht="18" hidden="1">
      <c r="C61" s="176">
        <v>100</v>
      </c>
      <c r="D61" s="115">
        <v>167</v>
      </c>
      <c r="E61" s="115">
        <v>57</v>
      </c>
      <c r="F61" s="115">
        <v>9.1428571428567995</v>
      </c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78">
        <f t="shared" si="33"/>
        <v>333.14285714285683</v>
      </c>
      <c r="X61" s="179">
        <f t="shared" si="34"/>
        <v>130.64425770308111</v>
      </c>
      <c r="Y61" s="182">
        <f t="shared" si="35"/>
        <v>32.661064425770277</v>
      </c>
      <c r="Z61" s="176">
        <v>40</v>
      </c>
      <c r="AA61" s="115">
        <v>60</v>
      </c>
      <c r="AB61" s="115">
        <v>19</v>
      </c>
      <c r="AC61" s="115">
        <v>10</v>
      </c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87">
        <f t="shared" si="36"/>
        <v>129</v>
      </c>
      <c r="AU61" s="188">
        <f t="shared" si="37"/>
        <v>73.714285714285708</v>
      </c>
      <c r="AV61" s="189">
        <f t="shared" si="38"/>
        <v>36.857142857142854</v>
      </c>
      <c r="AW61" s="204">
        <v>213</v>
      </c>
      <c r="AX61" s="205">
        <f t="shared" si="39"/>
        <v>426</v>
      </c>
      <c r="AY61" s="206">
        <f t="shared" si="40"/>
        <v>106.5</v>
      </c>
      <c r="AZ61" s="162">
        <f t="shared" si="41"/>
        <v>176.01820728291312</v>
      </c>
      <c r="BA61" s="200">
        <f t="shared" si="42"/>
        <v>100</v>
      </c>
    </row>
    <row r="62" spans="1:53" ht="18" hidden="1">
      <c r="C62" s="176">
        <v>110</v>
      </c>
      <c r="D62" s="115">
        <v>187</v>
      </c>
      <c r="E62" s="115">
        <v>62</v>
      </c>
      <c r="F62" s="115">
        <v>6.2857142857139001</v>
      </c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78">
        <f t="shared" si="33"/>
        <v>365.28571428571388</v>
      </c>
      <c r="X62" s="179">
        <f t="shared" si="34"/>
        <v>143.2492997198878</v>
      </c>
      <c r="Y62" s="182">
        <f t="shared" si="35"/>
        <v>35.81232492997195</v>
      </c>
      <c r="Z62" s="176">
        <v>40</v>
      </c>
      <c r="AA62" s="115">
        <v>65</v>
      </c>
      <c r="AB62" s="115">
        <v>19</v>
      </c>
      <c r="AC62" s="115">
        <v>10</v>
      </c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87">
        <f t="shared" si="36"/>
        <v>134</v>
      </c>
      <c r="AU62" s="188">
        <f t="shared" si="37"/>
        <v>76.571428571428569</v>
      </c>
      <c r="AV62" s="189">
        <f t="shared" si="38"/>
        <v>38.285714285714285</v>
      </c>
      <c r="AW62" s="204">
        <v>237</v>
      </c>
      <c r="AX62" s="205">
        <f t="shared" si="39"/>
        <v>474</v>
      </c>
      <c r="AY62" s="206">
        <f t="shared" si="40"/>
        <v>118.5</v>
      </c>
      <c r="AZ62" s="162">
        <f t="shared" si="41"/>
        <v>192.59803921568624</v>
      </c>
      <c r="BA62" s="200">
        <f t="shared" si="42"/>
        <v>100</v>
      </c>
    </row>
    <row r="63" spans="1:53" ht="18" hidden="1">
      <c r="C63" s="176">
        <v>120</v>
      </c>
      <c r="D63" s="115">
        <v>207</v>
      </c>
      <c r="E63" s="115">
        <v>67</v>
      </c>
      <c r="F63" s="115">
        <v>3.4285714285709998</v>
      </c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78">
        <f t="shared" si="33"/>
        <v>397.42857142857099</v>
      </c>
      <c r="X63" s="179">
        <f t="shared" si="34"/>
        <v>155.85434173669449</v>
      </c>
      <c r="Y63" s="182">
        <f t="shared" si="35"/>
        <v>38.963585434173623</v>
      </c>
      <c r="Z63" s="176">
        <v>40</v>
      </c>
      <c r="AA63" s="115">
        <v>70</v>
      </c>
      <c r="AB63" s="115">
        <v>19</v>
      </c>
      <c r="AC63" s="115">
        <v>10</v>
      </c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87">
        <f t="shared" si="36"/>
        <v>139</v>
      </c>
      <c r="AU63" s="188">
        <f t="shared" si="37"/>
        <v>79.428571428571431</v>
      </c>
      <c r="AV63" s="189">
        <f t="shared" si="38"/>
        <v>39.714285714285715</v>
      </c>
      <c r="AW63" s="204">
        <v>261</v>
      </c>
      <c r="AX63" s="205">
        <f t="shared" si="39"/>
        <v>522</v>
      </c>
      <c r="AY63" s="206">
        <f t="shared" si="40"/>
        <v>130.5</v>
      </c>
      <c r="AZ63" s="162">
        <f t="shared" si="41"/>
        <v>209.17787114845933</v>
      </c>
      <c r="BA63" s="200">
        <f t="shared" si="42"/>
        <v>100</v>
      </c>
    </row>
    <row r="64" spans="1:53" ht="18" hidden="1">
      <c r="C64" s="176">
        <v>130</v>
      </c>
      <c r="D64" s="115">
        <v>227</v>
      </c>
      <c r="E64" s="115">
        <v>72</v>
      </c>
      <c r="F64" s="115">
        <v>0.5714285714281</v>
      </c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78">
        <f t="shared" si="33"/>
        <v>429.5714285714281</v>
      </c>
      <c r="X64" s="179">
        <f t="shared" si="34"/>
        <v>168.45938375350121</v>
      </c>
      <c r="Y64" s="182">
        <f t="shared" si="35"/>
        <v>42.114845938375304</v>
      </c>
      <c r="Z64" s="176">
        <v>40</v>
      </c>
      <c r="AA64" s="115">
        <v>75</v>
      </c>
      <c r="AB64" s="115">
        <v>19</v>
      </c>
      <c r="AC64" s="115">
        <v>10</v>
      </c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87">
        <f t="shared" si="36"/>
        <v>144</v>
      </c>
      <c r="AU64" s="188">
        <f t="shared" si="37"/>
        <v>82.285714285714278</v>
      </c>
      <c r="AV64" s="189">
        <f t="shared" si="38"/>
        <v>41.142857142857139</v>
      </c>
      <c r="AW64" s="204">
        <v>285</v>
      </c>
      <c r="AX64" s="205">
        <f t="shared" si="39"/>
        <v>570</v>
      </c>
      <c r="AY64" s="206">
        <f t="shared" si="40"/>
        <v>142.5</v>
      </c>
      <c r="AZ64" s="162">
        <f t="shared" si="41"/>
        <v>225.75770308123245</v>
      </c>
      <c r="BA64" s="200">
        <f t="shared" si="42"/>
        <v>100</v>
      </c>
    </row>
    <row r="65" spans="3:53" ht="18" hidden="1">
      <c r="C65" s="176">
        <v>140</v>
      </c>
      <c r="D65" s="115">
        <v>247</v>
      </c>
      <c r="E65" s="115">
        <v>77</v>
      </c>
      <c r="F65" s="115">
        <v>-2.2857142857147998</v>
      </c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78">
        <f t="shared" si="33"/>
        <v>461.71428571428521</v>
      </c>
      <c r="X65" s="179">
        <f t="shared" si="34"/>
        <v>181.06442577030793</v>
      </c>
      <c r="Y65" s="182">
        <f t="shared" si="35"/>
        <v>45.266106442576984</v>
      </c>
      <c r="Z65" s="176">
        <v>40</v>
      </c>
      <c r="AA65" s="115">
        <v>80</v>
      </c>
      <c r="AB65" s="115">
        <v>19</v>
      </c>
      <c r="AC65" s="115">
        <v>10</v>
      </c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87">
        <f t="shared" si="36"/>
        <v>149</v>
      </c>
      <c r="AU65" s="188">
        <f t="shared" si="37"/>
        <v>85.142857142857139</v>
      </c>
      <c r="AV65" s="189">
        <f t="shared" si="38"/>
        <v>42.571428571428569</v>
      </c>
      <c r="AW65" s="204">
        <v>309</v>
      </c>
      <c r="AX65" s="205">
        <f t="shared" si="39"/>
        <v>618</v>
      </c>
      <c r="AY65" s="206">
        <f t="shared" si="40"/>
        <v>154.5</v>
      </c>
      <c r="AZ65" s="162">
        <f t="shared" si="41"/>
        <v>242.33753501400554</v>
      </c>
      <c r="BA65" s="200">
        <f t="shared" si="42"/>
        <v>100</v>
      </c>
    </row>
    <row r="66" spans="3:53" ht="18" hidden="1">
      <c r="C66" s="176">
        <v>150</v>
      </c>
      <c r="D66" s="115">
        <v>267</v>
      </c>
      <c r="E66" s="115">
        <v>82</v>
      </c>
      <c r="F66" s="115">
        <v>-5.1428571428577001</v>
      </c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78">
        <f t="shared" si="33"/>
        <v>493.85714285714232</v>
      </c>
      <c r="X66" s="179">
        <f t="shared" si="34"/>
        <v>193.66946778711466</v>
      </c>
      <c r="Y66" s="182">
        <f t="shared" si="35"/>
        <v>48.417366946778664</v>
      </c>
      <c r="Z66" s="176">
        <v>40</v>
      </c>
      <c r="AA66" s="115">
        <v>85</v>
      </c>
      <c r="AB66" s="115">
        <v>19</v>
      </c>
      <c r="AC66" s="115">
        <v>10</v>
      </c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87">
        <f t="shared" si="36"/>
        <v>154</v>
      </c>
      <c r="AU66" s="188">
        <f t="shared" si="37"/>
        <v>88</v>
      </c>
      <c r="AV66" s="189">
        <f t="shared" si="38"/>
        <v>44</v>
      </c>
      <c r="AW66" s="204">
        <v>333</v>
      </c>
      <c r="AX66" s="205">
        <f t="shared" si="39"/>
        <v>666</v>
      </c>
      <c r="AY66" s="206">
        <f t="shared" si="40"/>
        <v>166.5</v>
      </c>
      <c r="AZ66" s="162">
        <f t="shared" si="41"/>
        <v>258.91736694677866</v>
      </c>
      <c r="BA66" s="200">
        <f t="shared" si="42"/>
        <v>100</v>
      </c>
    </row>
    <row r="67" spans="3:53" ht="18" hidden="1">
      <c r="C67" s="176">
        <v>160</v>
      </c>
      <c r="D67" s="115">
        <v>287</v>
      </c>
      <c r="E67" s="115">
        <v>87</v>
      </c>
      <c r="F67" s="115">
        <v>-8.0000000000006004</v>
      </c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78">
        <f t="shared" si="33"/>
        <v>525.99999999999943</v>
      </c>
      <c r="X67" s="179">
        <f t="shared" si="34"/>
        <v>206.27450980392132</v>
      </c>
      <c r="Y67" s="182">
        <f t="shared" si="35"/>
        <v>51.56862745098033</v>
      </c>
      <c r="Z67" s="176">
        <v>40</v>
      </c>
      <c r="AA67" s="115">
        <v>90</v>
      </c>
      <c r="AB67" s="115">
        <v>19</v>
      </c>
      <c r="AC67" s="115">
        <v>10</v>
      </c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87">
        <f t="shared" si="36"/>
        <v>159</v>
      </c>
      <c r="AU67" s="188">
        <f t="shared" si="37"/>
        <v>90.857142857142861</v>
      </c>
      <c r="AV67" s="189">
        <f t="shared" si="38"/>
        <v>45.428571428571431</v>
      </c>
      <c r="AW67" s="204">
        <v>357</v>
      </c>
      <c r="AX67" s="205">
        <f t="shared" si="39"/>
        <v>714</v>
      </c>
      <c r="AY67" s="206">
        <f t="shared" si="40"/>
        <v>178.5</v>
      </c>
      <c r="AZ67" s="162">
        <f t="shared" si="41"/>
        <v>275.49719887955177</v>
      </c>
      <c r="BA67" s="200">
        <f t="shared" si="42"/>
        <v>100</v>
      </c>
    </row>
    <row r="68" spans="3:53" ht="18" hidden="1">
      <c r="C68" s="176">
        <v>170</v>
      </c>
      <c r="D68" s="115">
        <v>307</v>
      </c>
      <c r="E68" s="115">
        <v>92</v>
      </c>
      <c r="F68" s="115">
        <v>-10.857142857143501</v>
      </c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78">
        <f t="shared" si="33"/>
        <v>558.14285714285654</v>
      </c>
      <c r="X68" s="179">
        <f t="shared" si="34"/>
        <v>218.87955182072804</v>
      </c>
      <c r="Y68" s="182">
        <f t="shared" si="35"/>
        <v>54.71988795518201</v>
      </c>
      <c r="Z68" s="176">
        <v>40</v>
      </c>
      <c r="AA68" s="115">
        <v>95</v>
      </c>
      <c r="AB68" s="115">
        <v>19</v>
      </c>
      <c r="AC68" s="115">
        <v>10</v>
      </c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87">
        <f t="shared" si="36"/>
        <v>164</v>
      </c>
      <c r="AU68" s="188">
        <f t="shared" si="37"/>
        <v>93.714285714285722</v>
      </c>
      <c r="AV68" s="189">
        <f t="shared" si="38"/>
        <v>46.857142857142861</v>
      </c>
      <c r="AW68" s="204">
        <v>381</v>
      </c>
      <c r="AX68" s="205">
        <f t="shared" si="39"/>
        <v>762</v>
      </c>
      <c r="AY68" s="206">
        <f t="shared" si="40"/>
        <v>190.5</v>
      </c>
      <c r="AZ68" s="162">
        <f t="shared" si="41"/>
        <v>292.07703081232489</v>
      </c>
      <c r="BA68" s="200">
        <f t="shared" si="42"/>
        <v>100</v>
      </c>
    </row>
    <row r="69" spans="3:53" ht="18" hidden="1">
      <c r="C69" s="176">
        <v>180</v>
      </c>
      <c r="D69" s="115">
        <v>327</v>
      </c>
      <c r="E69" s="115">
        <v>97</v>
      </c>
      <c r="F69" s="115">
        <v>-13.714285714286399</v>
      </c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78">
        <f t="shared" si="33"/>
        <v>590.28571428571365</v>
      </c>
      <c r="X69" s="179">
        <f t="shared" si="34"/>
        <v>231.48459383753476</v>
      </c>
      <c r="Y69" s="182">
        <f t="shared" si="35"/>
        <v>57.87114845938369</v>
      </c>
      <c r="Z69" s="176">
        <v>40</v>
      </c>
      <c r="AA69" s="115">
        <v>100</v>
      </c>
      <c r="AB69" s="115">
        <v>19</v>
      </c>
      <c r="AC69" s="115">
        <v>10</v>
      </c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87">
        <f t="shared" si="36"/>
        <v>169</v>
      </c>
      <c r="AU69" s="188">
        <f t="shared" si="37"/>
        <v>96.571428571428569</v>
      </c>
      <c r="AV69" s="189">
        <f t="shared" si="38"/>
        <v>48.285714285714285</v>
      </c>
      <c r="AW69" s="204">
        <v>405</v>
      </c>
      <c r="AX69" s="205">
        <f t="shared" si="39"/>
        <v>810</v>
      </c>
      <c r="AY69" s="206">
        <f t="shared" si="40"/>
        <v>202.5</v>
      </c>
      <c r="AZ69" s="162">
        <f t="shared" si="41"/>
        <v>308.65686274509801</v>
      </c>
      <c r="BA69" s="200">
        <f t="shared" si="42"/>
        <v>100</v>
      </c>
    </row>
    <row r="70" spans="3:53" ht="18" hidden="1">
      <c r="C70" s="176">
        <v>190</v>
      </c>
      <c r="D70" s="115">
        <v>347</v>
      </c>
      <c r="E70" s="115">
        <v>102</v>
      </c>
      <c r="F70" s="115">
        <v>-16.571428571429301</v>
      </c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78">
        <f t="shared" ref="W70:W83" si="43">SUM(C70:V70)</f>
        <v>622.42857142857065</v>
      </c>
      <c r="X70" s="179">
        <f t="shared" si="34"/>
        <v>244.08963585434145</v>
      </c>
      <c r="Y70" s="182">
        <f t="shared" si="35"/>
        <v>61.022408963585363</v>
      </c>
      <c r="Z70" s="176">
        <v>40</v>
      </c>
      <c r="AA70" s="115">
        <v>105</v>
      </c>
      <c r="AB70" s="115">
        <v>19</v>
      </c>
      <c r="AC70" s="115">
        <v>10</v>
      </c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87">
        <f t="shared" si="36"/>
        <v>174</v>
      </c>
      <c r="AU70" s="188">
        <f t="shared" si="37"/>
        <v>99.428571428571431</v>
      </c>
      <c r="AV70" s="189">
        <f t="shared" si="38"/>
        <v>49.714285714285715</v>
      </c>
      <c r="AW70" s="204">
        <v>429</v>
      </c>
      <c r="AX70" s="205">
        <f t="shared" si="39"/>
        <v>858</v>
      </c>
      <c r="AY70" s="206">
        <f t="shared" si="40"/>
        <v>214.5</v>
      </c>
      <c r="AZ70" s="162">
        <f t="shared" si="41"/>
        <v>325.23669467787107</v>
      </c>
      <c r="BA70" s="200">
        <f t="shared" si="42"/>
        <v>100</v>
      </c>
    </row>
    <row r="71" spans="3:53" ht="18" hidden="1">
      <c r="C71" s="176">
        <v>200</v>
      </c>
      <c r="D71" s="115">
        <v>367</v>
      </c>
      <c r="E71" s="115">
        <v>107</v>
      </c>
      <c r="F71" s="115">
        <v>-19.428571428572202</v>
      </c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78">
        <f t="shared" si="43"/>
        <v>654.57142857142776</v>
      </c>
      <c r="X71" s="179">
        <f t="shared" si="34"/>
        <v>256.69467787114814</v>
      </c>
      <c r="Y71" s="182">
        <f t="shared" si="35"/>
        <v>64.173669467787036</v>
      </c>
      <c r="Z71" s="176">
        <v>40</v>
      </c>
      <c r="AA71" s="115">
        <v>110</v>
      </c>
      <c r="AB71" s="115">
        <v>19</v>
      </c>
      <c r="AC71" s="115">
        <v>10</v>
      </c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87">
        <f t="shared" si="36"/>
        <v>179</v>
      </c>
      <c r="AU71" s="188">
        <f t="shared" si="37"/>
        <v>102.28571428571429</v>
      </c>
      <c r="AV71" s="189">
        <f t="shared" si="38"/>
        <v>51.142857142857146</v>
      </c>
      <c r="AW71" s="204">
        <v>453</v>
      </c>
      <c r="AX71" s="205">
        <f t="shared" si="39"/>
        <v>906</v>
      </c>
      <c r="AY71" s="206">
        <f t="shared" si="40"/>
        <v>226.5</v>
      </c>
      <c r="AZ71" s="162">
        <f t="shared" si="41"/>
        <v>341.81652661064419</v>
      </c>
      <c r="BA71" s="200">
        <f t="shared" si="42"/>
        <v>100</v>
      </c>
    </row>
    <row r="72" spans="3:53" ht="18" hidden="1">
      <c r="C72" s="176">
        <v>210</v>
      </c>
      <c r="D72" s="115">
        <v>387</v>
      </c>
      <c r="E72" s="115">
        <v>112</v>
      </c>
      <c r="F72" s="115">
        <v>-22.285714285715098</v>
      </c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78">
        <f t="shared" si="43"/>
        <v>686.71428571428487</v>
      </c>
      <c r="X72" s="179">
        <f t="shared" si="34"/>
        <v>269.29971988795484</v>
      </c>
      <c r="Y72" s="182">
        <f t="shared" si="35"/>
        <v>67.324929971988709</v>
      </c>
      <c r="Z72" s="176">
        <v>40</v>
      </c>
      <c r="AA72" s="115">
        <v>115</v>
      </c>
      <c r="AB72" s="115">
        <v>19</v>
      </c>
      <c r="AC72" s="115">
        <v>10</v>
      </c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87">
        <f t="shared" si="36"/>
        <v>184</v>
      </c>
      <c r="AU72" s="188">
        <f t="shared" si="37"/>
        <v>105.14285714285714</v>
      </c>
      <c r="AV72" s="189">
        <f t="shared" si="38"/>
        <v>52.571428571428569</v>
      </c>
      <c r="AW72" s="204">
        <v>477</v>
      </c>
      <c r="AX72" s="205">
        <f t="shared" si="39"/>
        <v>953.99999999999989</v>
      </c>
      <c r="AY72" s="206">
        <f t="shared" si="40"/>
        <v>238.49999999999997</v>
      </c>
      <c r="AZ72" s="162">
        <f t="shared" si="41"/>
        <v>358.39635854341725</v>
      </c>
      <c r="BA72" s="200">
        <f t="shared" si="42"/>
        <v>100</v>
      </c>
    </row>
    <row r="73" spans="3:53" ht="18" hidden="1">
      <c r="C73" s="176">
        <v>220</v>
      </c>
      <c r="D73" s="115">
        <v>407</v>
      </c>
      <c r="E73" s="115">
        <v>117</v>
      </c>
      <c r="F73" s="115">
        <v>-25.142857142857999</v>
      </c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78">
        <f t="shared" si="43"/>
        <v>718.85714285714198</v>
      </c>
      <c r="X73" s="179">
        <f t="shared" si="34"/>
        <v>281.90476190476159</v>
      </c>
      <c r="Y73" s="182">
        <f t="shared" si="35"/>
        <v>70.476190476190396</v>
      </c>
      <c r="Z73" s="176">
        <v>40</v>
      </c>
      <c r="AA73" s="115">
        <v>120</v>
      </c>
      <c r="AB73" s="115">
        <v>19</v>
      </c>
      <c r="AC73" s="115">
        <v>10</v>
      </c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87">
        <f t="shared" si="36"/>
        <v>189</v>
      </c>
      <c r="AU73" s="188">
        <f t="shared" si="37"/>
        <v>108</v>
      </c>
      <c r="AV73" s="189">
        <f t="shared" si="38"/>
        <v>54</v>
      </c>
      <c r="AW73" s="204">
        <v>501</v>
      </c>
      <c r="AX73" s="205">
        <f t="shared" si="39"/>
        <v>1002</v>
      </c>
      <c r="AY73" s="206">
        <f t="shared" si="40"/>
        <v>250.5</v>
      </c>
      <c r="AZ73" s="162">
        <f t="shared" si="41"/>
        <v>374.97619047619037</v>
      </c>
      <c r="BA73" s="200">
        <f t="shared" si="42"/>
        <v>100</v>
      </c>
    </row>
    <row r="74" spans="3:53" ht="18" hidden="1">
      <c r="C74" s="176">
        <v>230</v>
      </c>
      <c r="D74" s="115">
        <v>427</v>
      </c>
      <c r="E74" s="115">
        <v>122</v>
      </c>
      <c r="F74" s="115">
        <v>-28.000000000000899</v>
      </c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78">
        <f t="shared" si="43"/>
        <v>750.99999999999909</v>
      </c>
      <c r="X74" s="179">
        <f t="shared" si="34"/>
        <v>294.50980392156828</v>
      </c>
      <c r="Y74" s="182">
        <f t="shared" si="35"/>
        <v>73.627450980392069</v>
      </c>
      <c r="Z74" s="176">
        <v>40</v>
      </c>
      <c r="AA74" s="115">
        <v>125</v>
      </c>
      <c r="AB74" s="115">
        <v>19</v>
      </c>
      <c r="AC74" s="115">
        <v>10</v>
      </c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87">
        <f t="shared" si="36"/>
        <v>194</v>
      </c>
      <c r="AU74" s="188">
        <f t="shared" si="37"/>
        <v>110.85714285714286</v>
      </c>
      <c r="AV74" s="189">
        <f t="shared" si="38"/>
        <v>55.428571428571431</v>
      </c>
      <c r="AW74" s="204">
        <v>525</v>
      </c>
      <c r="AX74" s="205">
        <f t="shared" si="39"/>
        <v>1050</v>
      </c>
      <c r="AY74" s="206">
        <f t="shared" si="40"/>
        <v>262.5</v>
      </c>
      <c r="AZ74" s="162">
        <f t="shared" si="41"/>
        <v>391.55602240896349</v>
      </c>
      <c r="BA74" s="200">
        <f t="shared" si="42"/>
        <v>100</v>
      </c>
    </row>
    <row r="75" spans="3:53" ht="18" hidden="1">
      <c r="C75" s="176">
        <v>240</v>
      </c>
      <c r="D75" s="115">
        <v>447</v>
      </c>
      <c r="E75" s="115">
        <v>127</v>
      </c>
      <c r="F75" s="115">
        <v>-30.857142857143799</v>
      </c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78">
        <f t="shared" si="43"/>
        <v>783.1428571428562</v>
      </c>
      <c r="X75" s="179">
        <f t="shared" si="34"/>
        <v>307.11484593837497</v>
      </c>
      <c r="Y75" s="182">
        <f t="shared" si="35"/>
        <v>76.778711484593742</v>
      </c>
      <c r="Z75" s="176">
        <v>40</v>
      </c>
      <c r="AA75" s="115">
        <v>130</v>
      </c>
      <c r="AB75" s="115">
        <v>19</v>
      </c>
      <c r="AC75" s="115">
        <v>10</v>
      </c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87">
        <f t="shared" si="36"/>
        <v>199</v>
      </c>
      <c r="AU75" s="188">
        <f t="shared" si="37"/>
        <v>113.71428571428572</v>
      </c>
      <c r="AV75" s="189">
        <f t="shared" si="38"/>
        <v>56.857142857142861</v>
      </c>
      <c r="AW75" s="204">
        <v>549</v>
      </c>
      <c r="AX75" s="205">
        <f t="shared" si="39"/>
        <v>1098</v>
      </c>
      <c r="AY75" s="206">
        <f t="shared" si="40"/>
        <v>274.5</v>
      </c>
      <c r="AZ75" s="162">
        <f t="shared" si="41"/>
        <v>408.1358543417366</v>
      </c>
      <c r="BA75" s="200">
        <f t="shared" si="42"/>
        <v>100</v>
      </c>
    </row>
    <row r="76" spans="3:53" ht="18" hidden="1">
      <c r="C76" s="176">
        <v>250</v>
      </c>
      <c r="D76" s="115">
        <v>467</v>
      </c>
      <c r="E76" s="115">
        <v>132</v>
      </c>
      <c r="F76" s="115">
        <v>-33.714285714286703</v>
      </c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78">
        <f t="shared" si="43"/>
        <v>815.28571428571331</v>
      </c>
      <c r="X76" s="179">
        <f t="shared" si="34"/>
        <v>319.71988795518172</v>
      </c>
      <c r="Y76" s="182">
        <f t="shared" si="35"/>
        <v>79.92997198879543</v>
      </c>
      <c r="Z76" s="176">
        <v>40</v>
      </c>
      <c r="AA76" s="115">
        <v>135</v>
      </c>
      <c r="AB76" s="115">
        <v>19</v>
      </c>
      <c r="AC76" s="115">
        <v>10</v>
      </c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87">
        <f t="shared" si="36"/>
        <v>204</v>
      </c>
      <c r="AU76" s="188">
        <f t="shared" si="37"/>
        <v>116.57142857142857</v>
      </c>
      <c r="AV76" s="189">
        <f t="shared" si="38"/>
        <v>58.285714285714285</v>
      </c>
      <c r="AW76" s="204">
        <v>573</v>
      </c>
      <c r="AX76" s="205">
        <f t="shared" si="39"/>
        <v>1146</v>
      </c>
      <c r="AY76" s="206">
        <f t="shared" si="40"/>
        <v>286.5</v>
      </c>
      <c r="AZ76" s="162">
        <f t="shared" si="41"/>
        <v>424.71568627450972</v>
      </c>
      <c r="BA76" s="200">
        <f t="shared" si="42"/>
        <v>100</v>
      </c>
    </row>
    <row r="77" spans="3:53" ht="18" hidden="1">
      <c r="C77" s="176">
        <v>260</v>
      </c>
      <c r="D77" s="115">
        <v>487</v>
      </c>
      <c r="E77" s="115">
        <v>137</v>
      </c>
      <c r="F77" s="115">
        <v>-36.5714285714296</v>
      </c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78">
        <f t="shared" si="43"/>
        <v>847.42857142857042</v>
      </c>
      <c r="X77" s="179">
        <f t="shared" si="34"/>
        <v>332.32492997198841</v>
      </c>
      <c r="Y77" s="182">
        <f t="shared" si="35"/>
        <v>83.081232492997103</v>
      </c>
      <c r="Z77" s="176">
        <v>40</v>
      </c>
      <c r="AA77" s="115">
        <v>140</v>
      </c>
      <c r="AB77" s="115">
        <v>19</v>
      </c>
      <c r="AC77" s="115">
        <v>10</v>
      </c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87">
        <f t="shared" si="36"/>
        <v>209</v>
      </c>
      <c r="AU77" s="188">
        <f t="shared" si="37"/>
        <v>119.42857142857144</v>
      </c>
      <c r="AV77" s="189">
        <f t="shared" si="38"/>
        <v>59.714285714285722</v>
      </c>
      <c r="AW77" s="204">
        <v>597</v>
      </c>
      <c r="AX77" s="205">
        <f t="shared" si="39"/>
        <v>1194</v>
      </c>
      <c r="AY77" s="206">
        <f t="shared" si="40"/>
        <v>298.5</v>
      </c>
      <c r="AZ77" s="162">
        <f t="shared" si="41"/>
        <v>441.29551820728284</v>
      </c>
      <c r="BA77" s="200">
        <f t="shared" si="42"/>
        <v>100</v>
      </c>
    </row>
    <row r="78" spans="3:53" ht="18" hidden="1">
      <c r="C78" s="176">
        <v>270</v>
      </c>
      <c r="D78" s="115">
        <v>507</v>
      </c>
      <c r="E78" s="115">
        <v>142</v>
      </c>
      <c r="F78" s="115">
        <v>-39.428571428572504</v>
      </c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78">
        <f t="shared" si="43"/>
        <v>879.57142857142753</v>
      </c>
      <c r="X78" s="179">
        <f t="shared" si="34"/>
        <v>344.9299719887951</v>
      </c>
      <c r="Y78" s="182">
        <f t="shared" si="35"/>
        <v>86.232492997198776</v>
      </c>
      <c r="Z78" s="176">
        <v>40</v>
      </c>
      <c r="AA78" s="115">
        <v>145</v>
      </c>
      <c r="AB78" s="115">
        <v>19</v>
      </c>
      <c r="AC78" s="115">
        <v>10</v>
      </c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87">
        <f t="shared" si="36"/>
        <v>214</v>
      </c>
      <c r="AU78" s="188">
        <f t="shared" si="37"/>
        <v>122.28571428571429</v>
      </c>
      <c r="AV78" s="189">
        <f t="shared" si="38"/>
        <v>61.142857142857146</v>
      </c>
      <c r="AW78" s="204">
        <v>621</v>
      </c>
      <c r="AX78" s="205">
        <f t="shared" si="39"/>
        <v>1242</v>
      </c>
      <c r="AY78" s="206">
        <f t="shared" si="40"/>
        <v>310.5</v>
      </c>
      <c r="AZ78" s="162">
        <f t="shared" si="41"/>
        <v>457.87535014005596</v>
      </c>
      <c r="BA78" s="200">
        <f t="shared" si="42"/>
        <v>100</v>
      </c>
    </row>
    <row r="79" spans="3:53" ht="18" hidden="1">
      <c r="C79" s="176">
        <v>280</v>
      </c>
      <c r="D79" s="115">
        <v>527</v>
      </c>
      <c r="E79" s="115">
        <v>147</v>
      </c>
      <c r="F79" s="115">
        <v>-42.2857142857154</v>
      </c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78">
        <f t="shared" si="43"/>
        <v>911.71428571428464</v>
      </c>
      <c r="X79" s="179">
        <f t="shared" si="34"/>
        <v>357.53501400560179</v>
      </c>
      <c r="Y79" s="182">
        <f t="shared" si="35"/>
        <v>89.383753501400449</v>
      </c>
      <c r="Z79" s="176">
        <v>40</v>
      </c>
      <c r="AA79" s="115">
        <v>150</v>
      </c>
      <c r="AB79" s="115">
        <v>19</v>
      </c>
      <c r="AC79" s="115">
        <v>10</v>
      </c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87">
        <f t="shared" si="36"/>
        <v>219</v>
      </c>
      <c r="AU79" s="188">
        <f t="shared" si="37"/>
        <v>125.14285714285714</v>
      </c>
      <c r="AV79" s="189">
        <f t="shared" si="38"/>
        <v>62.571428571428569</v>
      </c>
      <c r="AW79" s="204">
        <v>645</v>
      </c>
      <c r="AX79" s="205">
        <f t="shared" si="39"/>
        <v>1290</v>
      </c>
      <c r="AY79" s="206">
        <f t="shared" si="40"/>
        <v>322.5</v>
      </c>
      <c r="AZ79" s="162">
        <f t="shared" si="41"/>
        <v>474.45518207282902</v>
      </c>
      <c r="BA79" s="200">
        <f t="shared" si="42"/>
        <v>100</v>
      </c>
    </row>
    <row r="80" spans="3:53" ht="18" hidden="1">
      <c r="C80" s="176">
        <v>290</v>
      </c>
      <c r="D80" s="115">
        <v>547</v>
      </c>
      <c r="E80" s="115">
        <v>152</v>
      </c>
      <c r="F80" s="115">
        <v>-45.142857142858297</v>
      </c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78">
        <f t="shared" si="43"/>
        <v>943.85714285714175</v>
      </c>
      <c r="X80" s="179">
        <f t="shared" si="34"/>
        <v>370.14005602240854</v>
      </c>
      <c r="Y80" s="182">
        <f t="shared" si="35"/>
        <v>92.535014005602136</v>
      </c>
      <c r="Z80" s="176">
        <v>40</v>
      </c>
      <c r="AA80" s="115">
        <v>155</v>
      </c>
      <c r="AB80" s="115">
        <v>19</v>
      </c>
      <c r="AC80" s="115">
        <v>10</v>
      </c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87">
        <f t="shared" si="36"/>
        <v>224</v>
      </c>
      <c r="AU80" s="188">
        <f t="shared" si="37"/>
        <v>128</v>
      </c>
      <c r="AV80" s="189">
        <f t="shared" si="38"/>
        <v>64</v>
      </c>
      <c r="AW80" s="204">
        <v>669</v>
      </c>
      <c r="AX80" s="205">
        <f t="shared" si="39"/>
        <v>1338</v>
      </c>
      <c r="AY80" s="206">
        <f t="shared" si="40"/>
        <v>334.5</v>
      </c>
      <c r="AZ80" s="162">
        <f t="shared" si="41"/>
        <v>491.03501400560214</v>
      </c>
      <c r="BA80" s="200">
        <f t="shared" si="42"/>
        <v>100</v>
      </c>
    </row>
    <row r="81" spans="3:53" ht="18" hidden="1">
      <c r="C81" s="176">
        <v>300</v>
      </c>
      <c r="D81" s="115">
        <v>567</v>
      </c>
      <c r="E81" s="115">
        <v>157</v>
      </c>
      <c r="F81" s="115">
        <v>-48.000000000001201</v>
      </c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78">
        <f t="shared" si="43"/>
        <v>975.99999999999875</v>
      </c>
      <c r="X81" s="179">
        <f t="shared" si="34"/>
        <v>382.74509803921524</v>
      </c>
      <c r="Y81" s="182">
        <f t="shared" si="35"/>
        <v>95.686274509803809</v>
      </c>
      <c r="Z81" s="176">
        <v>40</v>
      </c>
      <c r="AA81" s="115">
        <v>160</v>
      </c>
      <c r="AB81" s="115">
        <v>19</v>
      </c>
      <c r="AC81" s="115">
        <v>10</v>
      </c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87">
        <f t="shared" si="36"/>
        <v>229</v>
      </c>
      <c r="AU81" s="188">
        <f t="shared" si="37"/>
        <v>130.85714285714286</v>
      </c>
      <c r="AV81" s="189">
        <f t="shared" si="38"/>
        <v>65.428571428571431</v>
      </c>
      <c r="AW81" s="204">
        <v>693</v>
      </c>
      <c r="AX81" s="205">
        <f t="shared" si="39"/>
        <v>1386</v>
      </c>
      <c r="AY81" s="206">
        <f t="shared" si="40"/>
        <v>346.5</v>
      </c>
      <c r="AZ81" s="162">
        <f t="shared" si="41"/>
        <v>507.61484593837525</v>
      </c>
      <c r="BA81" s="200">
        <f t="shared" si="42"/>
        <v>100</v>
      </c>
    </row>
    <row r="82" spans="3:53" ht="18" hidden="1">
      <c r="C82" s="176">
        <v>310</v>
      </c>
      <c r="D82" s="115">
        <v>587</v>
      </c>
      <c r="E82" s="115">
        <v>162</v>
      </c>
      <c r="F82" s="115">
        <v>-50.857142857144098</v>
      </c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78">
        <f t="shared" si="43"/>
        <v>1008.1428571428559</v>
      </c>
      <c r="X82" s="179">
        <f t="shared" si="34"/>
        <v>395.35014005602187</v>
      </c>
      <c r="Y82" s="182">
        <f t="shared" si="35"/>
        <v>98.837535014005468</v>
      </c>
      <c r="Z82" s="176">
        <v>40</v>
      </c>
      <c r="AA82" s="115">
        <v>165</v>
      </c>
      <c r="AB82" s="115">
        <v>19</v>
      </c>
      <c r="AC82" s="115">
        <v>10</v>
      </c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87">
        <f t="shared" si="36"/>
        <v>234</v>
      </c>
      <c r="AU82" s="188">
        <f t="shared" si="37"/>
        <v>133.71428571428572</v>
      </c>
      <c r="AV82" s="189">
        <f t="shared" si="38"/>
        <v>66.857142857142861</v>
      </c>
      <c r="AW82" s="204">
        <v>717</v>
      </c>
      <c r="AX82" s="205">
        <f t="shared" si="39"/>
        <v>1434</v>
      </c>
      <c r="AY82" s="206">
        <f t="shared" si="40"/>
        <v>358.5</v>
      </c>
      <c r="AZ82" s="162">
        <f t="shared" si="41"/>
        <v>524.19467787114831</v>
      </c>
      <c r="BA82" s="200">
        <f t="shared" si="42"/>
        <v>100</v>
      </c>
    </row>
    <row r="83" spans="3:53" ht="18" hidden="1">
      <c r="C83" s="176">
        <v>320</v>
      </c>
      <c r="D83" s="115">
        <v>607</v>
      </c>
      <c r="E83" s="115">
        <v>167</v>
      </c>
      <c r="F83" s="115">
        <v>-53.714285714287001</v>
      </c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78">
        <f t="shared" si="43"/>
        <v>1040.2857142857131</v>
      </c>
      <c r="X83" s="179">
        <f t="shared" si="34"/>
        <v>407.95518207282868</v>
      </c>
      <c r="Y83" s="182">
        <f t="shared" si="35"/>
        <v>101.98879551820717</v>
      </c>
      <c r="Z83" s="176">
        <v>40</v>
      </c>
      <c r="AA83" s="115">
        <v>170</v>
      </c>
      <c r="AB83" s="115">
        <v>19</v>
      </c>
      <c r="AC83" s="115">
        <v>10</v>
      </c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87">
        <f t="shared" si="36"/>
        <v>239</v>
      </c>
      <c r="AU83" s="188">
        <f t="shared" si="37"/>
        <v>136.57142857142856</v>
      </c>
      <c r="AV83" s="189">
        <f t="shared" si="38"/>
        <v>68.285714285714278</v>
      </c>
      <c r="AW83" s="204">
        <v>741</v>
      </c>
      <c r="AX83" s="205">
        <f t="shared" si="39"/>
        <v>1482</v>
      </c>
      <c r="AY83" s="206">
        <f t="shared" si="40"/>
        <v>370.5</v>
      </c>
      <c r="AZ83" s="162">
        <f t="shared" si="41"/>
        <v>540.77450980392143</v>
      </c>
      <c r="BA83" s="200">
        <f t="shared" si="42"/>
        <v>100</v>
      </c>
    </row>
  </sheetData>
  <mergeCells count="8">
    <mergeCell ref="C7:V7"/>
    <mergeCell ref="Z7:AS7"/>
    <mergeCell ref="A1:BA2"/>
    <mergeCell ref="A3:BA3"/>
    <mergeCell ref="A4:AT4"/>
    <mergeCell ref="AU4:BA4"/>
    <mergeCell ref="A5:AT5"/>
    <mergeCell ref="A6:AT6"/>
  </mergeCells>
  <conditionalFormatting sqref="BA11:BA83">
    <cfRule type="cellIs" dxfId="18" priority="2" operator="greaterThan">
      <formula>89</formula>
    </cfRule>
  </conditionalFormatting>
  <conditionalFormatting sqref="AZ10:BA83">
    <cfRule type="cellIs" dxfId="17" priority="3" stopIfTrue="1" operator="lessThan">
      <formula>75</formula>
    </cfRule>
  </conditionalFormatting>
  <dataValidations count="3">
    <dataValidation type="list" allowBlank="1" showInputMessage="1" showErrorMessage="1" sqref="Y8" xr:uid="{00000000-0002-0000-0000-000000000000}">
      <formula1>$BC$11:$BC$13</formula1>
    </dataValidation>
    <dataValidation type="list" allowBlank="1" showInputMessage="1" showErrorMessage="1" sqref="AV8" xr:uid="{00000000-0002-0000-0000-000001000000}">
      <formula1>$BD$11:$BD$13</formula1>
    </dataValidation>
    <dataValidation type="list" allowBlank="1" showInputMessage="1" showErrorMessage="1" sqref="AY8" xr:uid="{00000000-0002-0000-0000-000002000000}">
      <formula1>$BE$11:$BE$13</formula1>
    </dataValidation>
  </dataValidations>
  <printOptions horizontalCentered="1"/>
  <pageMargins left="0.235416666666667" right="0.235416666666667" top="0.74791666666666701" bottom="0.74791666666666701" header="0.31388888888888899" footer="0.31388888888888899"/>
  <pageSetup scale="79" orientation="portrait" horizontalDpi="120" verticalDpi="7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BK61"/>
  <sheetViews>
    <sheetView workbookViewId="0">
      <pane xSplit="2" ySplit="10" topLeftCell="C11" activePane="bottomRight" state="frozen"/>
      <selection pane="topRight"/>
      <selection pane="bottomLeft"/>
      <selection pane="bottomRight" activeCell="BD7" sqref="BD7"/>
    </sheetView>
  </sheetViews>
  <sheetFormatPr defaultColWidth="4.7109375" defaultRowHeight="11.25"/>
  <cols>
    <col min="1" max="1" width="4.140625" style="96" customWidth="1"/>
    <col min="2" max="2" width="51.85546875" style="96" customWidth="1"/>
    <col min="3" max="7" width="4.42578125" style="96" customWidth="1"/>
    <col min="8" max="22" width="3.28515625" style="96" hidden="1" customWidth="1"/>
    <col min="23" max="23" width="6" style="96" customWidth="1"/>
    <col min="24" max="24" width="9.85546875" style="97" customWidth="1"/>
    <col min="25" max="25" width="8.28515625" style="97" customWidth="1"/>
    <col min="26" max="26" width="5.85546875" style="96" customWidth="1"/>
    <col min="27" max="30" width="4.42578125" style="96" customWidth="1"/>
    <col min="31" max="45" width="3.28515625" style="96" hidden="1" customWidth="1"/>
    <col min="46" max="46" width="6" style="96" customWidth="1"/>
    <col min="47" max="47" width="9.85546875" style="97" customWidth="1"/>
    <col min="48" max="48" width="8.42578125" style="97" customWidth="1"/>
    <col min="49" max="49" width="7.140625" style="96" customWidth="1"/>
    <col min="50" max="50" width="9.85546875" style="97" customWidth="1"/>
    <col min="51" max="51" width="8.28515625" style="97" customWidth="1"/>
    <col min="52" max="52" width="8.28515625" style="97" hidden="1" customWidth="1"/>
    <col min="53" max="53" width="5.7109375" style="92" customWidth="1"/>
    <col min="54" max="54" width="4.7109375" style="98" customWidth="1"/>
    <col min="55" max="59" width="4.7109375" style="98"/>
    <col min="60" max="60" width="5.7109375" style="98" hidden="1" customWidth="1"/>
    <col min="61" max="62" width="4.7109375" style="98" hidden="1" customWidth="1"/>
    <col min="63" max="16384" width="4.7109375" style="98"/>
  </cols>
  <sheetData>
    <row r="1" spans="1:63" ht="6" customHeight="1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  <c r="AV1" s="220"/>
      <c r="AW1" s="220"/>
      <c r="AX1" s="220"/>
      <c r="AY1" s="220"/>
      <c r="AZ1" s="220"/>
      <c r="BA1" s="220"/>
      <c r="BB1" s="139"/>
      <c r="BC1" s="139"/>
    </row>
    <row r="2" spans="1:63" ht="19.5" customHeight="1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140"/>
      <c r="BC2" s="140"/>
    </row>
    <row r="3" spans="1:63" ht="29.25" customHeight="1">
      <c r="A3" s="207" t="s">
        <v>1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140"/>
      <c r="BC3" s="140"/>
    </row>
    <row r="4" spans="1:63" ht="17.25" customHeight="1">
      <c r="A4" s="208" t="s">
        <v>2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21"/>
      <c r="AU4" s="222" t="str">
        <f>'1st Quarter'!AU4:BA4</f>
        <v>Richard Repollo Casicas, LPT</v>
      </c>
      <c r="AV4" s="222"/>
      <c r="AW4" s="222"/>
      <c r="AX4" s="222"/>
      <c r="AY4" s="222"/>
      <c r="AZ4" s="222"/>
      <c r="BA4" s="222"/>
      <c r="BB4" s="141"/>
      <c r="BC4" s="141"/>
    </row>
    <row r="5" spans="1:63" ht="17.25" customHeight="1">
      <c r="A5" s="208" t="s">
        <v>4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9"/>
      <c r="AU5" s="133" t="str">
        <f>'1st Quarter'!AU5</f>
        <v>G11 - GAS 2</v>
      </c>
      <c r="AV5" s="134"/>
      <c r="AW5" s="134"/>
      <c r="AX5" s="134"/>
      <c r="AY5" s="134"/>
      <c r="AZ5" s="134"/>
      <c r="BA5" s="142"/>
    </row>
    <row r="6" spans="1:63" ht="17.25" customHeight="1">
      <c r="A6" s="213" t="s">
        <v>6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4"/>
      <c r="AU6" s="135" t="str">
        <f>'1st Quarter'!AU6</f>
        <v>COR 014</v>
      </c>
      <c r="AV6" s="136"/>
      <c r="AW6" s="136"/>
      <c r="AX6" s="136"/>
      <c r="AY6" s="136"/>
      <c r="AZ6" s="136"/>
      <c r="BA6" s="143"/>
    </row>
    <row r="7" spans="1:63" s="92" customFormat="1" ht="58.5" customHeight="1">
      <c r="A7" s="99"/>
      <c r="B7" s="100" t="str">
        <f>'1st Quarter'!$B$7</f>
        <v xml:space="preserve"> SY 2019-2020</v>
      </c>
      <c r="C7" s="223" t="s">
        <v>67</v>
      </c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24"/>
      <c r="W7" s="117" t="s">
        <v>10</v>
      </c>
      <c r="X7" s="118" t="s">
        <v>11</v>
      </c>
      <c r="Y7" s="124" t="s">
        <v>12</v>
      </c>
      <c r="Z7" s="217" t="s">
        <v>13</v>
      </c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9"/>
      <c r="AT7" s="117" t="s">
        <v>10</v>
      </c>
      <c r="AU7" s="118" t="s">
        <v>11</v>
      </c>
      <c r="AV7" s="124" t="s">
        <v>12</v>
      </c>
      <c r="AW7" s="144" t="s">
        <v>14</v>
      </c>
      <c r="AX7" s="145" t="s">
        <v>11</v>
      </c>
      <c r="AY7" s="124" t="s">
        <v>12</v>
      </c>
      <c r="AZ7" s="146" t="s">
        <v>15</v>
      </c>
      <c r="BA7" s="147" t="s">
        <v>68</v>
      </c>
    </row>
    <row r="8" spans="1:63" s="93" customFormat="1" ht="17.850000000000001" customHeight="1">
      <c r="A8" s="101"/>
      <c r="B8" s="102" t="s">
        <v>69</v>
      </c>
      <c r="C8" s="103">
        <v>1</v>
      </c>
      <c r="D8" s="104">
        <v>2</v>
      </c>
      <c r="E8" s="104">
        <v>3</v>
      </c>
      <c r="F8" s="104">
        <v>4</v>
      </c>
      <c r="G8" s="104">
        <v>5</v>
      </c>
      <c r="H8" s="103">
        <v>6</v>
      </c>
      <c r="I8" s="104">
        <v>7</v>
      </c>
      <c r="J8" s="104">
        <v>8</v>
      </c>
      <c r="K8" s="104">
        <v>9</v>
      </c>
      <c r="L8" s="104">
        <v>10</v>
      </c>
      <c r="M8" s="103">
        <v>11</v>
      </c>
      <c r="N8" s="104">
        <v>12</v>
      </c>
      <c r="O8" s="104">
        <v>13</v>
      </c>
      <c r="P8" s="104">
        <v>14</v>
      </c>
      <c r="Q8" s="104">
        <v>15</v>
      </c>
      <c r="R8" s="103">
        <v>16</v>
      </c>
      <c r="S8" s="104">
        <v>17</v>
      </c>
      <c r="T8" s="104">
        <v>18</v>
      </c>
      <c r="U8" s="104">
        <v>19</v>
      </c>
      <c r="V8" s="104">
        <v>20</v>
      </c>
      <c r="W8" s="104"/>
      <c r="X8" s="119">
        <v>100</v>
      </c>
      <c r="Y8" s="125">
        <v>0.25</v>
      </c>
      <c r="Z8" s="126">
        <v>1</v>
      </c>
      <c r="AA8" s="104">
        <v>2</v>
      </c>
      <c r="AB8" s="104">
        <v>3</v>
      </c>
      <c r="AC8" s="104">
        <v>4</v>
      </c>
      <c r="AD8" s="104">
        <v>5</v>
      </c>
      <c r="AE8" s="104">
        <v>6</v>
      </c>
      <c r="AF8" s="104">
        <v>7</v>
      </c>
      <c r="AG8" s="104">
        <v>8</v>
      </c>
      <c r="AH8" s="104">
        <v>9</v>
      </c>
      <c r="AI8" s="104">
        <v>10</v>
      </c>
      <c r="AJ8" s="104">
        <v>11</v>
      </c>
      <c r="AK8" s="104">
        <v>12</v>
      </c>
      <c r="AL8" s="104">
        <v>13</v>
      </c>
      <c r="AM8" s="104">
        <v>14</v>
      </c>
      <c r="AN8" s="104">
        <v>15</v>
      </c>
      <c r="AO8" s="104">
        <v>16</v>
      </c>
      <c r="AP8" s="104">
        <v>17</v>
      </c>
      <c r="AQ8" s="104">
        <v>18</v>
      </c>
      <c r="AR8" s="104">
        <v>19</v>
      </c>
      <c r="AS8" s="104">
        <v>20</v>
      </c>
      <c r="AT8" s="104"/>
      <c r="AU8" s="119">
        <v>100</v>
      </c>
      <c r="AV8" s="125">
        <v>0.5</v>
      </c>
      <c r="AW8" s="126" t="s">
        <v>18</v>
      </c>
      <c r="AX8" s="148">
        <v>100</v>
      </c>
      <c r="AY8" s="125">
        <v>0.25</v>
      </c>
      <c r="AZ8" s="149">
        <v>100</v>
      </c>
      <c r="BA8" s="150">
        <v>100</v>
      </c>
    </row>
    <row r="9" spans="1:63" s="92" customFormat="1" ht="19.5" customHeight="1">
      <c r="A9" s="105"/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20"/>
      <c r="Y9" s="127"/>
      <c r="Z9" s="107"/>
      <c r="AA9" s="107"/>
      <c r="AB9" s="107"/>
      <c r="AC9" s="107"/>
      <c r="AD9" s="107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37"/>
      <c r="AV9" s="138"/>
      <c r="AW9" s="151"/>
      <c r="AX9" s="152"/>
      <c r="AY9" s="138"/>
      <c r="AZ9" s="153"/>
      <c r="BA9" s="154"/>
      <c r="BB9" s="155"/>
    </row>
    <row r="10" spans="1:63" s="94" customFormat="1" ht="18">
      <c r="A10" s="108"/>
      <c r="B10" s="109" t="s">
        <v>19</v>
      </c>
      <c r="C10" s="110">
        <v>25</v>
      </c>
      <c r="D10" s="111">
        <v>50</v>
      </c>
      <c r="E10" s="111">
        <v>35</v>
      </c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>
        <f>SUM(C10:V10)</f>
        <v>110</v>
      </c>
      <c r="X10" s="121">
        <f>(W10/$W$10)*$X$8</f>
        <v>100</v>
      </c>
      <c r="Y10" s="129">
        <f>X10*$Y$8</f>
        <v>25</v>
      </c>
      <c r="Z10" s="130">
        <v>100</v>
      </c>
      <c r="AA10" s="111">
        <v>50</v>
      </c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>
        <f>SUM(Z10:AS10)</f>
        <v>150</v>
      </c>
      <c r="AU10" s="121">
        <f>(AT10/$AT$10)*$AU$8</f>
        <v>100</v>
      </c>
      <c r="AV10" s="129">
        <f>AU10*$AV$8</f>
        <v>50</v>
      </c>
      <c r="AW10" s="130">
        <v>50</v>
      </c>
      <c r="AX10" s="156">
        <f>(AW10/$AW$10)*$AX$8</f>
        <v>100</v>
      </c>
      <c r="AY10" s="129">
        <f>AX10*$AY$8</f>
        <v>25</v>
      </c>
      <c r="AZ10" s="157">
        <f>Y10+AV10+AY10</f>
        <v>100</v>
      </c>
      <c r="BA10" s="158">
        <f t="shared" ref="BA10:BA56" si="0">VLOOKUP(AZ10,Transmu2,3)</f>
        <v>100</v>
      </c>
      <c r="BB10" s="159"/>
    </row>
    <row r="11" spans="1:63" s="95" customFormat="1" ht="18">
      <c r="A11" s="112">
        <v>1</v>
      </c>
      <c r="B11" s="113" t="s">
        <v>20</v>
      </c>
      <c r="C11" s="114">
        <v>21</v>
      </c>
      <c r="D11" s="115">
        <v>38</v>
      </c>
      <c r="E11" s="115">
        <v>23</v>
      </c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22">
        <f>SUM(C11:V11)</f>
        <v>82</v>
      </c>
      <c r="X11" s="123">
        <f>(W11/$W$10)*$X$8</f>
        <v>74.545454545454547</v>
      </c>
      <c r="Y11" s="131">
        <f>X11*$Y$8</f>
        <v>18.636363636363637</v>
      </c>
      <c r="Z11" s="115">
        <v>96</v>
      </c>
      <c r="AA11" s="115">
        <v>44</v>
      </c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22">
        <f>SUM(Z11:AS11)</f>
        <v>140</v>
      </c>
      <c r="AU11" s="123">
        <f>(AT11/$AT$10)*$AU$8</f>
        <v>93.333333333333329</v>
      </c>
      <c r="AV11" s="131">
        <f>AU11*$AV$8</f>
        <v>46.666666666666664</v>
      </c>
      <c r="AW11" s="160"/>
      <c r="AX11" s="161">
        <f>(AW11/$AW$10)*$AX$8</f>
        <v>0</v>
      </c>
      <c r="AY11" s="131">
        <f>AX11*$AY$8</f>
        <v>0</v>
      </c>
      <c r="AZ11" s="162">
        <f>Y11+AV11+AY11</f>
        <v>65.303030303030297</v>
      </c>
      <c r="BA11" s="158">
        <f t="shared" si="0"/>
        <v>91</v>
      </c>
      <c r="BB11" s="163"/>
      <c r="BC11" s="22"/>
      <c r="BD11" s="164"/>
      <c r="BH11" s="166">
        <v>0.25</v>
      </c>
      <c r="BI11" s="166">
        <v>0.5</v>
      </c>
      <c r="BJ11" s="166">
        <v>0.25</v>
      </c>
      <c r="BK11" s="167"/>
    </row>
    <row r="12" spans="1:63" ht="18">
      <c r="A12" s="112">
        <v>2</v>
      </c>
      <c r="B12" s="113" t="s">
        <v>21</v>
      </c>
      <c r="C12" s="114">
        <v>17</v>
      </c>
      <c r="D12" s="115">
        <v>44</v>
      </c>
      <c r="E12" s="115">
        <v>21</v>
      </c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22">
        <f t="shared" ref="W12:W25" si="1">SUM(C12:V12)</f>
        <v>82</v>
      </c>
      <c r="X12" s="123">
        <f t="shared" ref="X12:X25" si="2">(W12/$W$10)*$X$8</f>
        <v>74.545454545454547</v>
      </c>
      <c r="Y12" s="131">
        <f t="shared" ref="Y12:Y25" si="3">X12*$Y$8</f>
        <v>18.636363636363637</v>
      </c>
      <c r="Z12" s="115">
        <v>96</v>
      </c>
      <c r="AA12" s="115">
        <v>43</v>
      </c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22">
        <f t="shared" ref="AT12:AT25" si="4">SUM(Z12:AS12)</f>
        <v>139</v>
      </c>
      <c r="AU12" s="123">
        <f t="shared" ref="AU12:AU25" si="5">(AT12/$AT$10)*$AU$8</f>
        <v>92.666666666666657</v>
      </c>
      <c r="AV12" s="131">
        <f t="shared" ref="AV12:AV25" si="6">AU12*$AV$8</f>
        <v>46.333333333333329</v>
      </c>
      <c r="AW12" s="160"/>
      <c r="AX12" s="161">
        <f t="shared" ref="AX12:AX25" si="7">(AW12/$AW$10)*$AX$8</f>
        <v>0</v>
      </c>
      <c r="AY12" s="131">
        <f t="shared" ref="AY12:AY25" si="8">AX12*$AY$8</f>
        <v>0</v>
      </c>
      <c r="AZ12" s="162">
        <f t="shared" ref="AZ12:AZ25" si="9">Y12+AV12+AY12</f>
        <v>64.969696969696969</v>
      </c>
      <c r="BA12" s="158">
        <f t="shared" si="0"/>
        <v>91</v>
      </c>
      <c r="BB12" s="163"/>
      <c r="BC12" s="23"/>
      <c r="BD12" s="163"/>
      <c r="BH12" s="166">
        <v>0.35</v>
      </c>
      <c r="BI12" s="166">
        <v>0.4</v>
      </c>
      <c r="BJ12" s="166">
        <v>0.25</v>
      </c>
      <c r="BK12" s="168"/>
    </row>
    <row r="13" spans="1:63" ht="18">
      <c r="A13" s="112">
        <v>3</v>
      </c>
      <c r="B13" s="113" t="s">
        <v>22</v>
      </c>
      <c r="C13" s="114">
        <v>17</v>
      </c>
      <c r="D13" s="115">
        <v>42</v>
      </c>
      <c r="E13" s="115">
        <v>22</v>
      </c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22">
        <f t="shared" si="1"/>
        <v>81</v>
      </c>
      <c r="X13" s="123">
        <f t="shared" si="2"/>
        <v>73.636363636363626</v>
      </c>
      <c r="Y13" s="131">
        <f t="shared" si="3"/>
        <v>18.409090909090907</v>
      </c>
      <c r="Z13" s="115">
        <v>93</v>
      </c>
      <c r="AA13" s="115">
        <v>44</v>
      </c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22">
        <f t="shared" si="4"/>
        <v>137</v>
      </c>
      <c r="AU13" s="123">
        <f t="shared" si="5"/>
        <v>91.333333333333329</v>
      </c>
      <c r="AV13" s="131">
        <f t="shared" si="6"/>
        <v>45.666666666666664</v>
      </c>
      <c r="AW13" s="160"/>
      <c r="AX13" s="161">
        <f t="shared" si="7"/>
        <v>0</v>
      </c>
      <c r="AY13" s="131">
        <f t="shared" si="8"/>
        <v>0</v>
      </c>
      <c r="AZ13" s="162">
        <f t="shared" si="9"/>
        <v>64.075757575757564</v>
      </c>
      <c r="BA13" s="158">
        <f t="shared" si="0"/>
        <v>90</v>
      </c>
      <c r="BB13" s="163"/>
      <c r="BC13" s="23"/>
      <c r="BD13" s="163"/>
      <c r="BH13" s="166">
        <v>0.2</v>
      </c>
      <c r="BI13" s="166">
        <v>0.6</v>
      </c>
      <c r="BJ13" s="166">
        <v>0.2</v>
      </c>
      <c r="BK13" s="168"/>
    </row>
    <row r="14" spans="1:63" ht="18">
      <c r="A14" s="112">
        <v>4</v>
      </c>
      <c r="B14" s="113" t="s">
        <v>23</v>
      </c>
      <c r="C14" s="114">
        <v>14</v>
      </c>
      <c r="D14" s="115">
        <v>33</v>
      </c>
      <c r="E14" s="115">
        <v>28</v>
      </c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22">
        <f t="shared" si="1"/>
        <v>75</v>
      </c>
      <c r="X14" s="123">
        <f t="shared" si="2"/>
        <v>68.181818181818173</v>
      </c>
      <c r="Y14" s="131">
        <f t="shared" si="3"/>
        <v>17.045454545454543</v>
      </c>
      <c r="Z14" s="132">
        <v>93</v>
      </c>
      <c r="AA14" s="115">
        <v>44</v>
      </c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22">
        <f t="shared" si="4"/>
        <v>137</v>
      </c>
      <c r="AU14" s="123">
        <f t="shared" si="5"/>
        <v>91.333333333333329</v>
      </c>
      <c r="AV14" s="131">
        <f t="shared" si="6"/>
        <v>45.666666666666664</v>
      </c>
      <c r="AW14" s="160"/>
      <c r="AX14" s="161">
        <f t="shared" si="7"/>
        <v>0</v>
      </c>
      <c r="AY14" s="131">
        <f t="shared" si="8"/>
        <v>0</v>
      </c>
      <c r="AZ14" s="162">
        <f t="shared" si="9"/>
        <v>62.712121212121204</v>
      </c>
      <c r="BA14" s="158">
        <f t="shared" si="0"/>
        <v>89</v>
      </c>
      <c r="BB14" s="163"/>
      <c r="BC14" s="23"/>
      <c r="BD14" s="163"/>
    </row>
    <row r="15" spans="1:63" ht="18">
      <c r="A15" s="112">
        <v>5</v>
      </c>
      <c r="B15" s="113" t="s">
        <v>24</v>
      </c>
      <c r="C15" s="114">
        <v>15</v>
      </c>
      <c r="D15" s="115">
        <v>38</v>
      </c>
      <c r="E15" s="115">
        <v>22</v>
      </c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22">
        <f t="shared" si="1"/>
        <v>75</v>
      </c>
      <c r="X15" s="123">
        <f t="shared" si="2"/>
        <v>68.181818181818173</v>
      </c>
      <c r="Y15" s="131">
        <f t="shared" si="3"/>
        <v>17.045454545454543</v>
      </c>
      <c r="Z15" s="132">
        <v>93</v>
      </c>
      <c r="AA15" s="115">
        <v>43</v>
      </c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22">
        <f t="shared" si="4"/>
        <v>136</v>
      </c>
      <c r="AU15" s="123">
        <f t="shared" si="5"/>
        <v>90.666666666666657</v>
      </c>
      <c r="AV15" s="131">
        <f t="shared" si="6"/>
        <v>45.333333333333329</v>
      </c>
      <c r="AW15" s="160"/>
      <c r="AX15" s="161">
        <f t="shared" si="7"/>
        <v>0</v>
      </c>
      <c r="AY15" s="131">
        <f t="shared" si="8"/>
        <v>0</v>
      </c>
      <c r="AZ15" s="162">
        <f t="shared" si="9"/>
        <v>62.378787878787875</v>
      </c>
      <c r="BA15" s="158">
        <f t="shared" si="0"/>
        <v>89</v>
      </c>
      <c r="BB15" s="165"/>
      <c r="BC15" s="23"/>
      <c r="BD15" s="163"/>
    </row>
    <row r="16" spans="1:63" ht="18">
      <c r="A16" s="112">
        <v>6</v>
      </c>
      <c r="B16" s="113" t="s">
        <v>26</v>
      </c>
      <c r="C16" s="114">
        <v>23</v>
      </c>
      <c r="D16" s="115">
        <v>50</v>
      </c>
      <c r="E16" s="115">
        <v>32</v>
      </c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22">
        <f t="shared" si="1"/>
        <v>105</v>
      </c>
      <c r="X16" s="123">
        <f t="shared" si="2"/>
        <v>95.454545454545453</v>
      </c>
      <c r="Y16" s="131">
        <f t="shared" si="3"/>
        <v>23.863636363636363</v>
      </c>
      <c r="Z16" s="132">
        <v>96</v>
      </c>
      <c r="AA16" s="115">
        <v>46</v>
      </c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22">
        <f t="shared" si="4"/>
        <v>142</v>
      </c>
      <c r="AU16" s="123">
        <f t="shared" si="5"/>
        <v>94.666666666666671</v>
      </c>
      <c r="AV16" s="131">
        <f t="shared" si="6"/>
        <v>47.333333333333336</v>
      </c>
      <c r="AW16" s="160"/>
      <c r="AX16" s="161">
        <f t="shared" si="7"/>
        <v>0</v>
      </c>
      <c r="AY16" s="131">
        <f t="shared" si="8"/>
        <v>0</v>
      </c>
      <c r="AZ16" s="162">
        <f t="shared" si="9"/>
        <v>71.196969696969703</v>
      </c>
      <c r="BA16" s="158">
        <f t="shared" si="0"/>
        <v>96</v>
      </c>
      <c r="BB16" s="165"/>
      <c r="BC16" s="23"/>
      <c r="BD16" s="163"/>
    </row>
    <row r="17" spans="1:56" ht="18">
      <c r="A17" s="112">
        <v>7</v>
      </c>
      <c r="B17" s="113" t="s">
        <v>27</v>
      </c>
      <c r="C17" s="114">
        <v>21</v>
      </c>
      <c r="D17" s="115">
        <v>43</v>
      </c>
      <c r="E17" s="115">
        <v>20</v>
      </c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22">
        <f t="shared" si="1"/>
        <v>84</v>
      </c>
      <c r="X17" s="123">
        <f t="shared" si="2"/>
        <v>76.363636363636374</v>
      </c>
      <c r="Y17" s="131">
        <f t="shared" si="3"/>
        <v>19.090909090909093</v>
      </c>
      <c r="Z17" s="132">
        <v>93</v>
      </c>
      <c r="AA17" s="115">
        <v>43</v>
      </c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22">
        <f t="shared" si="4"/>
        <v>136</v>
      </c>
      <c r="AU17" s="123">
        <f t="shared" si="5"/>
        <v>90.666666666666657</v>
      </c>
      <c r="AV17" s="131">
        <f t="shared" si="6"/>
        <v>45.333333333333329</v>
      </c>
      <c r="AW17" s="160"/>
      <c r="AX17" s="161">
        <f t="shared" si="7"/>
        <v>0</v>
      </c>
      <c r="AY17" s="131">
        <f t="shared" si="8"/>
        <v>0</v>
      </c>
      <c r="AZ17" s="162">
        <f t="shared" si="9"/>
        <v>64.424242424242422</v>
      </c>
      <c r="BA17" s="158">
        <f t="shared" si="0"/>
        <v>91</v>
      </c>
      <c r="BB17" s="165"/>
      <c r="BC17" s="23"/>
      <c r="BD17" s="163"/>
    </row>
    <row r="18" spans="1:56" ht="18">
      <c r="A18" s="112">
        <v>8</v>
      </c>
      <c r="B18" s="113" t="s">
        <v>28</v>
      </c>
      <c r="C18" s="114">
        <v>21</v>
      </c>
      <c r="D18" s="115">
        <v>37</v>
      </c>
      <c r="E18" s="115">
        <v>33</v>
      </c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22">
        <f t="shared" si="1"/>
        <v>91</v>
      </c>
      <c r="X18" s="123">
        <f t="shared" si="2"/>
        <v>82.727272727272734</v>
      </c>
      <c r="Y18" s="131">
        <f t="shared" si="3"/>
        <v>20.681818181818183</v>
      </c>
      <c r="Z18" s="132">
        <v>96</v>
      </c>
      <c r="AA18" s="115">
        <v>43</v>
      </c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22">
        <f t="shared" si="4"/>
        <v>139</v>
      </c>
      <c r="AU18" s="123">
        <f t="shared" si="5"/>
        <v>92.666666666666657</v>
      </c>
      <c r="AV18" s="131">
        <f t="shared" si="6"/>
        <v>46.333333333333329</v>
      </c>
      <c r="AW18" s="160"/>
      <c r="AX18" s="161">
        <f t="shared" si="7"/>
        <v>0</v>
      </c>
      <c r="AY18" s="131">
        <f t="shared" si="8"/>
        <v>0</v>
      </c>
      <c r="AZ18" s="162">
        <f t="shared" si="9"/>
        <v>67.015151515151516</v>
      </c>
      <c r="BA18" s="158">
        <f t="shared" si="0"/>
        <v>93</v>
      </c>
      <c r="BB18" s="165"/>
      <c r="BC18" s="23"/>
      <c r="BD18" s="163"/>
    </row>
    <row r="19" spans="1:56" ht="18">
      <c r="A19" s="112">
        <v>9</v>
      </c>
      <c r="B19" s="113" t="s">
        <v>29</v>
      </c>
      <c r="C19" s="114">
        <v>20</v>
      </c>
      <c r="D19" s="115">
        <v>42</v>
      </c>
      <c r="E19" s="115">
        <v>24</v>
      </c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22">
        <f t="shared" si="1"/>
        <v>86</v>
      </c>
      <c r="X19" s="123">
        <f t="shared" si="2"/>
        <v>78.181818181818187</v>
      </c>
      <c r="Y19" s="131">
        <f t="shared" si="3"/>
        <v>19.545454545454547</v>
      </c>
      <c r="Z19" s="132">
        <v>96</v>
      </c>
      <c r="AA19" s="115">
        <v>43</v>
      </c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22">
        <f t="shared" si="4"/>
        <v>139</v>
      </c>
      <c r="AU19" s="123">
        <f t="shared" si="5"/>
        <v>92.666666666666657</v>
      </c>
      <c r="AV19" s="131">
        <f t="shared" si="6"/>
        <v>46.333333333333329</v>
      </c>
      <c r="AW19" s="160"/>
      <c r="AX19" s="161">
        <f t="shared" si="7"/>
        <v>0</v>
      </c>
      <c r="AY19" s="131">
        <f t="shared" si="8"/>
        <v>0</v>
      </c>
      <c r="AZ19" s="162">
        <f t="shared" si="9"/>
        <v>65.878787878787875</v>
      </c>
      <c r="BA19" s="158">
        <f t="shared" si="0"/>
        <v>92</v>
      </c>
      <c r="BB19" s="165"/>
      <c r="BC19" s="23"/>
      <c r="BD19" s="163"/>
    </row>
    <row r="20" spans="1:56" ht="18">
      <c r="A20" s="112">
        <v>10</v>
      </c>
      <c r="B20" s="113" t="s">
        <v>30</v>
      </c>
      <c r="C20" s="114">
        <v>18</v>
      </c>
      <c r="D20" s="115">
        <v>40</v>
      </c>
      <c r="E20" s="115">
        <v>19</v>
      </c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22">
        <f t="shared" si="1"/>
        <v>77</v>
      </c>
      <c r="X20" s="123">
        <f t="shared" si="2"/>
        <v>70</v>
      </c>
      <c r="Y20" s="131">
        <f t="shared" si="3"/>
        <v>17.5</v>
      </c>
      <c r="Z20" s="132">
        <v>93</v>
      </c>
      <c r="AA20" s="115">
        <v>46</v>
      </c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22">
        <f t="shared" si="4"/>
        <v>139</v>
      </c>
      <c r="AU20" s="123">
        <f t="shared" si="5"/>
        <v>92.666666666666657</v>
      </c>
      <c r="AV20" s="131">
        <f t="shared" si="6"/>
        <v>46.333333333333329</v>
      </c>
      <c r="AW20" s="160"/>
      <c r="AX20" s="161">
        <f t="shared" si="7"/>
        <v>0</v>
      </c>
      <c r="AY20" s="131">
        <f t="shared" si="8"/>
        <v>0</v>
      </c>
      <c r="AZ20" s="162">
        <f t="shared" si="9"/>
        <v>63.833333333333329</v>
      </c>
      <c r="BA20" s="158">
        <f t="shared" si="0"/>
        <v>90</v>
      </c>
      <c r="BB20" s="165"/>
      <c r="BC20" s="22"/>
      <c r="BD20" s="163"/>
    </row>
    <row r="21" spans="1:56" ht="18">
      <c r="A21" s="112">
        <v>11</v>
      </c>
      <c r="B21" s="113" t="s">
        <v>31</v>
      </c>
      <c r="C21" s="114">
        <v>20</v>
      </c>
      <c r="D21" s="115">
        <v>40</v>
      </c>
      <c r="E21" s="115">
        <v>14</v>
      </c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22">
        <f t="shared" si="1"/>
        <v>74</v>
      </c>
      <c r="X21" s="123">
        <f t="shared" si="2"/>
        <v>67.272727272727266</v>
      </c>
      <c r="Y21" s="131">
        <f t="shared" si="3"/>
        <v>16.818181818181817</v>
      </c>
      <c r="Z21" s="132">
        <v>93</v>
      </c>
      <c r="AA21" s="115">
        <v>43</v>
      </c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22">
        <f t="shared" si="4"/>
        <v>136</v>
      </c>
      <c r="AU21" s="123">
        <f t="shared" si="5"/>
        <v>90.666666666666657</v>
      </c>
      <c r="AV21" s="131">
        <f t="shared" si="6"/>
        <v>45.333333333333329</v>
      </c>
      <c r="AW21" s="160"/>
      <c r="AX21" s="161">
        <f t="shared" si="7"/>
        <v>0</v>
      </c>
      <c r="AY21" s="131">
        <f t="shared" si="8"/>
        <v>0</v>
      </c>
      <c r="AZ21" s="162">
        <f t="shared" si="9"/>
        <v>62.151515151515142</v>
      </c>
      <c r="BA21" s="158">
        <f t="shared" si="0"/>
        <v>89</v>
      </c>
      <c r="BB21" s="165"/>
      <c r="BC21" s="23"/>
      <c r="BD21" s="163"/>
    </row>
    <row r="22" spans="1:56" ht="18">
      <c r="A22" s="112">
        <v>12</v>
      </c>
      <c r="B22" s="113" t="s">
        <v>32</v>
      </c>
      <c r="C22" s="114">
        <v>16</v>
      </c>
      <c r="D22" s="115">
        <v>45</v>
      </c>
      <c r="E22" s="115">
        <v>20</v>
      </c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22">
        <f t="shared" si="1"/>
        <v>81</v>
      </c>
      <c r="X22" s="123">
        <f t="shared" si="2"/>
        <v>73.636363636363626</v>
      </c>
      <c r="Y22" s="131">
        <f t="shared" si="3"/>
        <v>18.409090909090907</v>
      </c>
      <c r="Z22" s="132">
        <v>96</v>
      </c>
      <c r="AA22" s="115">
        <v>42</v>
      </c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22">
        <f t="shared" si="4"/>
        <v>138</v>
      </c>
      <c r="AU22" s="123">
        <f t="shared" si="5"/>
        <v>92</v>
      </c>
      <c r="AV22" s="131">
        <f t="shared" si="6"/>
        <v>46</v>
      </c>
      <c r="AW22" s="160"/>
      <c r="AX22" s="161">
        <f t="shared" si="7"/>
        <v>0</v>
      </c>
      <c r="AY22" s="131">
        <f t="shared" si="8"/>
        <v>0</v>
      </c>
      <c r="AZ22" s="162">
        <f t="shared" si="9"/>
        <v>64.409090909090907</v>
      </c>
      <c r="BA22" s="158">
        <f t="shared" si="0"/>
        <v>91</v>
      </c>
      <c r="BB22" s="165"/>
      <c r="BC22" s="23"/>
      <c r="BD22" s="163"/>
    </row>
    <row r="23" spans="1:56" ht="18">
      <c r="A23" s="112">
        <v>13</v>
      </c>
      <c r="B23" s="113" t="s">
        <v>33</v>
      </c>
      <c r="C23" s="114"/>
      <c r="D23" s="115">
        <v>45</v>
      </c>
      <c r="E23" s="115">
        <v>27</v>
      </c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22">
        <f t="shared" si="1"/>
        <v>72</v>
      </c>
      <c r="X23" s="123">
        <f t="shared" si="2"/>
        <v>65.454545454545453</v>
      </c>
      <c r="Y23" s="131">
        <f t="shared" si="3"/>
        <v>16.363636363636363</v>
      </c>
      <c r="Z23" s="132">
        <v>97</v>
      </c>
      <c r="AA23" s="115">
        <v>43</v>
      </c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22">
        <f t="shared" si="4"/>
        <v>140</v>
      </c>
      <c r="AU23" s="123">
        <f t="shared" si="5"/>
        <v>93.333333333333329</v>
      </c>
      <c r="AV23" s="131">
        <f t="shared" si="6"/>
        <v>46.666666666666664</v>
      </c>
      <c r="AW23" s="160"/>
      <c r="AX23" s="161">
        <f t="shared" si="7"/>
        <v>0</v>
      </c>
      <c r="AY23" s="131">
        <f t="shared" si="8"/>
        <v>0</v>
      </c>
      <c r="AZ23" s="162">
        <f t="shared" si="9"/>
        <v>63.030303030303031</v>
      </c>
      <c r="BA23" s="158">
        <f t="shared" si="0"/>
        <v>90</v>
      </c>
      <c r="BB23" s="165"/>
      <c r="BC23" s="23"/>
      <c r="BD23" s="163"/>
    </row>
    <row r="24" spans="1:56" ht="18">
      <c r="A24" s="112">
        <v>14</v>
      </c>
      <c r="B24" s="113" t="s">
        <v>34</v>
      </c>
      <c r="C24" s="114">
        <v>19</v>
      </c>
      <c r="D24" s="115">
        <v>43</v>
      </c>
      <c r="E24" s="115">
        <v>11</v>
      </c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22">
        <f t="shared" si="1"/>
        <v>73</v>
      </c>
      <c r="X24" s="123">
        <f t="shared" si="2"/>
        <v>66.363636363636374</v>
      </c>
      <c r="Y24" s="131">
        <f t="shared" si="3"/>
        <v>16.590909090909093</v>
      </c>
      <c r="Z24" s="132">
        <v>96</v>
      </c>
      <c r="AA24" s="115">
        <v>45</v>
      </c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22">
        <f t="shared" si="4"/>
        <v>141</v>
      </c>
      <c r="AU24" s="123">
        <f t="shared" si="5"/>
        <v>94</v>
      </c>
      <c r="AV24" s="131">
        <f t="shared" si="6"/>
        <v>47</v>
      </c>
      <c r="AW24" s="160"/>
      <c r="AX24" s="161">
        <f t="shared" si="7"/>
        <v>0</v>
      </c>
      <c r="AY24" s="131">
        <f t="shared" si="8"/>
        <v>0</v>
      </c>
      <c r="AZ24" s="162">
        <f t="shared" si="9"/>
        <v>63.590909090909093</v>
      </c>
      <c r="BA24" s="158">
        <f t="shared" si="0"/>
        <v>90</v>
      </c>
      <c r="BB24" s="165"/>
      <c r="BC24" s="22"/>
      <c r="BD24" s="163"/>
    </row>
    <row r="25" spans="1:56" s="95" customFormat="1" ht="18">
      <c r="A25" s="112">
        <v>15</v>
      </c>
      <c r="B25" s="113" t="s">
        <v>35</v>
      </c>
      <c r="C25" s="114">
        <v>18</v>
      </c>
      <c r="D25" s="115">
        <v>39</v>
      </c>
      <c r="E25" s="115">
        <v>25</v>
      </c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22">
        <f t="shared" si="1"/>
        <v>82</v>
      </c>
      <c r="X25" s="123">
        <f t="shared" si="2"/>
        <v>74.545454545454547</v>
      </c>
      <c r="Y25" s="131">
        <f t="shared" si="3"/>
        <v>18.636363636363637</v>
      </c>
      <c r="Z25" s="132">
        <v>93</v>
      </c>
      <c r="AA25" s="115">
        <v>46</v>
      </c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22">
        <f t="shared" si="4"/>
        <v>139</v>
      </c>
      <c r="AU25" s="123">
        <f t="shared" si="5"/>
        <v>92.666666666666657</v>
      </c>
      <c r="AV25" s="131">
        <f t="shared" si="6"/>
        <v>46.333333333333329</v>
      </c>
      <c r="AW25" s="160"/>
      <c r="AX25" s="161">
        <f t="shared" si="7"/>
        <v>0</v>
      </c>
      <c r="AY25" s="131">
        <f t="shared" si="8"/>
        <v>0</v>
      </c>
      <c r="AZ25" s="162">
        <f t="shared" si="9"/>
        <v>64.969696969696969</v>
      </c>
      <c r="BA25" s="158">
        <f t="shared" si="0"/>
        <v>91</v>
      </c>
      <c r="BB25" s="164"/>
      <c r="BC25" s="22"/>
      <c r="BD25" s="164"/>
    </row>
    <row r="26" spans="1:56" ht="18">
      <c r="A26" s="112">
        <v>16</v>
      </c>
      <c r="B26" s="113" t="s">
        <v>36</v>
      </c>
      <c r="C26" s="114">
        <v>20</v>
      </c>
      <c r="D26" s="115">
        <v>45</v>
      </c>
      <c r="E26" s="115">
        <v>23</v>
      </c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22">
        <f t="shared" ref="W26:W51" si="10">SUM(C26:V26)</f>
        <v>88</v>
      </c>
      <c r="X26" s="123">
        <f t="shared" ref="X26:X51" si="11">(W26/$W$10)*$X$8</f>
        <v>80</v>
      </c>
      <c r="Y26" s="131">
        <f t="shared" ref="Y26:Y51" si="12">X26*$Y$8</f>
        <v>20</v>
      </c>
      <c r="Z26" s="132">
        <v>93</v>
      </c>
      <c r="AA26" s="115">
        <v>45</v>
      </c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22">
        <f t="shared" ref="AT26:AT51" si="13">SUM(Z26:AS26)</f>
        <v>138</v>
      </c>
      <c r="AU26" s="123">
        <f t="shared" ref="AU26:AU51" si="14">(AT26/$AT$10)*$AU$8</f>
        <v>92</v>
      </c>
      <c r="AV26" s="131">
        <f t="shared" ref="AV26:AV51" si="15">AU26*$AV$8</f>
        <v>46</v>
      </c>
      <c r="AW26" s="160"/>
      <c r="AX26" s="161">
        <f t="shared" ref="AX26:AX51" si="16">(AW26/$AW$10)*$AX$8</f>
        <v>0</v>
      </c>
      <c r="AY26" s="131">
        <f t="shared" ref="AY26:AY51" si="17">AX26*$AY$8</f>
        <v>0</v>
      </c>
      <c r="AZ26" s="162">
        <f t="shared" ref="AZ26:AZ51" si="18">Y26+AV26+AY26</f>
        <v>66</v>
      </c>
      <c r="BA26" s="158">
        <f t="shared" si="0"/>
        <v>92</v>
      </c>
      <c r="BB26" s="165"/>
      <c r="BC26" s="23"/>
      <c r="BD26" s="163"/>
    </row>
    <row r="27" spans="1:56" ht="18" customHeight="1">
      <c r="A27" s="112">
        <v>17</v>
      </c>
      <c r="B27" s="113" t="s">
        <v>37</v>
      </c>
      <c r="C27" s="114">
        <v>18</v>
      </c>
      <c r="D27" s="115">
        <v>34</v>
      </c>
      <c r="E27" s="115">
        <v>14</v>
      </c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22">
        <f t="shared" si="10"/>
        <v>66</v>
      </c>
      <c r="X27" s="123">
        <f t="shared" si="11"/>
        <v>60</v>
      </c>
      <c r="Y27" s="131">
        <f t="shared" si="12"/>
        <v>15</v>
      </c>
      <c r="Z27" s="132">
        <v>93</v>
      </c>
      <c r="AA27" s="115">
        <v>40</v>
      </c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22">
        <f t="shared" si="13"/>
        <v>133</v>
      </c>
      <c r="AU27" s="123">
        <f t="shared" si="14"/>
        <v>88.666666666666671</v>
      </c>
      <c r="AV27" s="131">
        <f t="shared" si="15"/>
        <v>44.333333333333336</v>
      </c>
      <c r="AW27" s="160"/>
      <c r="AX27" s="161">
        <f t="shared" si="16"/>
        <v>0</v>
      </c>
      <c r="AY27" s="131">
        <f t="shared" si="17"/>
        <v>0</v>
      </c>
      <c r="AZ27" s="162">
        <f t="shared" si="18"/>
        <v>59.333333333333336</v>
      </c>
      <c r="BA27" s="158">
        <f t="shared" si="0"/>
        <v>86</v>
      </c>
      <c r="BB27" s="165"/>
      <c r="BC27" s="23"/>
      <c r="BD27" s="163"/>
    </row>
    <row r="28" spans="1:56" ht="18">
      <c r="A28" s="112">
        <v>18</v>
      </c>
      <c r="B28" s="113" t="s">
        <v>38</v>
      </c>
      <c r="C28" s="114">
        <v>21</v>
      </c>
      <c r="D28" s="115">
        <v>44</v>
      </c>
      <c r="E28" s="115">
        <v>18</v>
      </c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22">
        <f t="shared" si="10"/>
        <v>83</v>
      </c>
      <c r="X28" s="123">
        <f t="shared" si="11"/>
        <v>75.454545454545453</v>
      </c>
      <c r="Y28" s="131">
        <f t="shared" si="12"/>
        <v>18.863636363636363</v>
      </c>
      <c r="Z28" s="132">
        <v>93</v>
      </c>
      <c r="AA28" s="115">
        <v>41</v>
      </c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22">
        <f t="shared" si="13"/>
        <v>134</v>
      </c>
      <c r="AU28" s="123">
        <f t="shared" si="14"/>
        <v>89.333333333333329</v>
      </c>
      <c r="AV28" s="131">
        <f t="shared" si="15"/>
        <v>44.666666666666664</v>
      </c>
      <c r="AW28" s="160"/>
      <c r="AX28" s="161">
        <f t="shared" si="16"/>
        <v>0</v>
      </c>
      <c r="AY28" s="131">
        <f t="shared" si="17"/>
        <v>0</v>
      </c>
      <c r="AZ28" s="162">
        <f t="shared" si="18"/>
        <v>63.530303030303031</v>
      </c>
      <c r="BA28" s="158">
        <f t="shared" si="0"/>
        <v>90</v>
      </c>
      <c r="BB28" s="165"/>
      <c r="BC28" s="23"/>
      <c r="BD28" s="163"/>
    </row>
    <row r="29" spans="1:56" ht="18">
      <c r="A29" s="112">
        <v>19</v>
      </c>
      <c r="B29" s="113" t="s">
        <v>39</v>
      </c>
      <c r="C29" s="114">
        <v>21</v>
      </c>
      <c r="D29" s="115">
        <v>49</v>
      </c>
      <c r="E29" s="115">
        <v>22</v>
      </c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22">
        <f t="shared" si="10"/>
        <v>92</v>
      </c>
      <c r="X29" s="123">
        <f t="shared" si="11"/>
        <v>83.636363636363626</v>
      </c>
      <c r="Y29" s="131">
        <f t="shared" si="12"/>
        <v>20.909090909090907</v>
      </c>
      <c r="Z29" s="132">
        <v>93</v>
      </c>
      <c r="AA29" s="115">
        <v>43</v>
      </c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22">
        <f t="shared" si="13"/>
        <v>136</v>
      </c>
      <c r="AU29" s="123">
        <f t="shared" si="14"/>
        <v>90.666666666666657</v>
      </c>
      <c r="AV29" s="131">
        <f t="shared" si="15"/>
        <v>45.333333333333329</v>
      </c>
      <c r="AW29" s="160"/>
      <c r="AX29" s="161">
        <f t="shared" si="16"/>
        <v>0</v>
      </c>
      <c r="AY29" s="131">
        <f t="shared" si="17"/>
        <v>0</v>
      </c>
      <c r="AZ29" s="162">
        <f t="shared" si="18"/>
        <v>66.242424242424235</v>
      </c>
      <c r="BA29" s="158">
        <f t="shared" si="0"/>
        <v>92</v>
      </c>
      <c r="BB29" s="165"/>
      <c r="BC29" s="23"/>
      <c r="BD29" s="163"/>
    </row>
    <row r="30" spans="1:56" ht="18">
      <c r="A30" s="112">
        <v>20</v>
      </c>
      <c r="B30" s="113" t="s">
        <v>40</v>
      </c>
      <c r="C30" s="114">
        <v>21</v>
      </c>
      <c r="D30" s="115">
        <v>44</v>
      </c>
      <c r="E30" s="115">
        <v>22</v>
      </c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22">
        <f t="shared" si="10"/>
        <v>87</v>
      </c>
      <c r="X30" s="123">
        <f t="shared" si="11"/>
        <v>79.090909090909093</v>
      </c>
      <c r="Y30" s="131">
        <f t="shared" si="12"/>
        <v>19.772727272727273</v>
      </c>
      <c r="Z30" s="132">
        <v>97</v>
      </c>
      <c r="AA30" s="115">
        <v>43</v>
      </c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22">
        <f t="shared" si="13"/>
        <v>140</v>
      </c>
      <c r="AU30" s="123">
        <f t="shared" si="14"/>
        <v>93.333333333333329</v>
      </c>
      <c r="AV30" s="131">
        <f t="shared" si="15"/>
        <v>46.666666666666664</v>
      </c>
      <c r="AW30" s="160"/>
      <c r="AX30" s="161">
        <f t="shared" si="16"/>
        <v>0</v>
      </c>
      <c r="AY30" s="131">
        <f t="shared" si="17"/>
        <v>0</v>
      </c>
      <c r="AZ30" s="162">
        <f t="shared" si="18"/>
        <v>66.439393939393938</v>
      </c>
      <c r="BA30" s="158">
        <f t="shared" si="0"/>
        <v>92</v>
      </c>
      <c r="BB30" s="165"/>
      <c r="BC30" s="23"/>
      <c r="BD30" s="163"/>
    </row>
    <row r="31" spans="1:56" ht="18">
      <c r="A31" s="112">
        <v>21</v>
      </c>
      <c r="B31" s="113" t="s">
        <v>41</v>
      </c>
      <c r="C31" s="114">
        <v>18</v>
      </c>
      <c r="D31" s="115">
        <v>42</v>
      </c>
      <c r="E31" s="115">
        <v>15</v>
      </c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22">
        <f t="shared" si="10"/>
        <v>75</v>
      </c>
      <c r="X31" s="123">
        <f t="shared" si="11"/>
        <v>68.181818181818173</v>
      </c>
      <c r="Y31" s="131">
        <f t="shared" si="12"/>
        <v>17.045454545454543</v>
      </c>
      <c r="Z31" s="132">
        <v>93</v>
      </c>
      <c r="AA31" s="115">
        <v>44</v>
      </c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22">
        <f t="shared" si="13"/>
        <v>137</v>
      </c>
      <c r="AU31" s="123">
        <f t="shared" si="14"/>
        <v>91.333333333333329</v>
      </c>
      <c r="AV31" s="131">
        <f t="shared" si="15"/>
        <v>45.666666666666664</v>
      </c>
      <c r="AW31" s="160"/>
      <c r="AX31" s="161">
        <f t="shared" si="16"/>
        <v>0</v>
      </c>
      <c r="AY31" s="131">
        <f t="shared" si="17"/>
        <v>0</v>
      </c>
      <c r="AZ31" s="162">
        <f t="shared" si="18"/>
        <v>62.712121212121204</v>
      </c>
      <c r="BA31" s="158">
        <f t="shared" si="0"/>
        <v>89</v>
      </c>
      <c r="BB31" s="165"/>
      <c r="BC31" s="22"/>
      <c r="BD31" s="163"/>
    </row>
    <row r="32" spans="1:56" ht="18">
      <c r="A32" s="112">
        <v>22</v>
      </c>
      <c r="B32" s="113" t="s">
        <v>42</v>
      </c>
      <c r="C32" s="114">
        <v>19</v>
      </c>
      <c r="D32" s="115">
        <v>42</v>
      </c>
      <c r="E32" s="115">
        <v>27</v>
      </c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22">
        <f t="shared" si="10"/>
        <v>88</v>
      </c>
      <c r="X32" s="123">
        <f t="shared" si="11"/>
        <v>80</v>
      </c>
      <c r="Y32" s="131">
        <f t="shared" si="12"/>
        <v>20</v>
      </c>
      <c r="Z32" s="132">
        <v>96</v>
      </c>
      <c r="AA32" s="115">
        <v>44</v>
      </c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22">
        <f t="shared" si="13"/>
        <v>140</v>
      </c>
      <c r="AU32" s="123">
        <f t="shared" si="14"/>
        <v>93.333333333333329</v>
      </c>
      <c r="AV32" s="131">
        <f t="shared" si="15"/>
        <v>46.666666666666664</v>
      </c>
      <c r="AW32" s="160"/>
      <c r="AX32" s="161">
        <f t="shared" si="16"/>
        <v>0</v>
      </c>
      <c r="AY32" s="131">
        <f t="shared" si="17"/>
        <v>0</v>
      </c>
      <c r="AZ32" s="162">
        <f t="shared" si="18"/>
        <v>66.666666666666657</v>
      </c>
      <c r="BA32" s="158">
        <f t="shared" si="0"/>
        <v>93</v>
      </c>
      <c r="BB32" s="165"/>
      <c r="BC32" s="23"/>
      <c r="BD32" s="163"/>
    </row>
    <row r="33" spans="1:56" ht="18">
      <c r="A33" s="112">
        <v>23</v>
      </c>
      <c r="B33" s="113" t="s">
        <v>43</v>
      </c>
      <c r="C33" s="114">
        <v>21</v>
      </c>
      <c r="D33" s="115">
        <v>40</v>
      </c>
      <c r="E33" s="115">
        <v>15</v>
      </c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22">
        <f t="shared" si="10"/>
        <v>76</v>
      </c>
      <c r="X33" s="123">
        <f t="shared" si="11"/>
        <v>69.090909090909093</v>
      </c>
      <c r="Y33" s="131">
        <f t="shared" si="12"/>
        <v>17.272727272727273</v>
      </c>
      <c r="Z33" s="132">
        <v>96</v>
      </c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22">
        <f t="shared" si="13"/>
        <v>96</v>
      </c>
      <c r="AU33" s="123">
        <f t="shared" si="14"/>
        <v>64</v>
      </c>
      <c r="AV33" s="131">
        <f t="shared" si="15"/>
        <v>32</v>
      </c>
      <c r="AW33" s="160"/>
      <c r="AX33" s="161">
        <f t="shared" si="16"/>
        <v>0</v>
      </c>
      <c r="AY33" s="131">
        <f t="shared" si="17"/>
        <v>0</v>
      </c>
      <c r="AZ33" s="162">
        <f t="shared" si="18"/>
        <v>49.272727272727273</v>
      </c>
      <c r="BA33" s="158">
        <f t="shared" si="0"/>
        <v>78</v>
      </c>
      <c r="BB33" s="165"/>
      <c r="BC33" s="23"/>
      <c r="BD33" s="163"/>
    </row>
    <row r="34" spans="1:56" ht="18">
      <c r="A34" s="112">
        <v>24</v>
      </c>
      <c r="B34" s="113" t="s">
        <v>44</v>
      </c>
      <c r="C34" s="114">
        <v>19</v>
      </c>
      <c r="D34" s="115">
        <v>46</v>
      </c>
      <c r="E34" s="115">
        <v>18</v>
      </c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22">
        <f t="shared" si="10"/>
        <v>83</v>
      </c>
      <c r="X34" s="123">
        <f t="shared" si="11"/>
        <v>75.454545454545453</v>
      </c>
      <c r="Y34" s="131">
        <f t="shared" si="12"/>
        <v>18.863636363636363</v>
      </c>
      <c r="Z34" s="132">
        <v>93</v>
      </c>
      <c r="AA34" s="115">
        <v>44</v>
      </c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22">
        <f t="shared" si="13"/>
        <v>137</v>
      </c>
      <c r="AU34" s="123">
        <f t="shared" si="14"/>
        <v>91.333333333333329</v>
      </c>
      <c r="AV34" s="131">
        <f t="shared" si="15"/>
        <v>45.666666666666664</v>
      </c>
      <c r="AW34" s="160"/>
      <c r="AX34" s="161">
        <f t="shared" si="16"/>
        <v>0</v>
      </c>
      <c r="AY34" s="131">
        <f t="shared" si="17"/>
        <v>0</v>
      </c>
      <c r="AZ34" s="162">
        <f t="shared" si="18"/>
        <v>64.530303030303031</v>
      </c>
      <c r="BA34" s="158">
        <f t="shared" si="0"/>
        <v>91</v>
      </c>
      <c r="BB34" s="165"/>
      <c r="BC34" s="23"/>
      <c r="BD34" s="163"/>
    </row>
    <row r="35" spans="1:56" ht="18">
      <c r="A35" s="112">
        <v>25</v>
      </c>
      <c r="B35" s="113" t="s">
        <v>45</v>
      </c>
      <c r="C35" s="114">
        <v>21</v>
      </c>
      <c r="D35" s="115">
        <v>40</v>
      </c>
      <c r="E35" s="115">
        <v>16</v>
      </c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22">
        <f t="shared" si="10"/>
        <v>77</v>
      </c>
      <c r="X35" s="123">
        <f t="shared" si="11"/>
        <v>70</v>
      </c>
      <c r="Y35" s="131">
        <f t="shared" si="12"/>
        <v>17.5</v>
      </c>
      <c r="Z35" s="132">
        <v>93</v>
      </c>
      <c r="AA35" s="115">
        <v>44</v>
      </c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22">
        <f t="shared" si="13"/>
        <v>137</v>
      </c>
      <c r="AU35" s="123">
        <f t="shared" si="14"/>
        <v>91.333333333333329</v>
      </c>
      <c r="AV35" s="131">
        <f t="shared" si="15"/>
        <v>45.666666666666664</v>
      </c>
      <c r="AW35" s="160"/>
      <c r="AX35" s="161">
        <f t="shared" si="16"/>
        <v>0</v>
      </c>
      <c r="AY35" s="131">
        <f t="shared" si="17"/>
        <v>0</v>
      </c>
      <c r="AZ35" s="162">
        <f t="shared" si="18"/>
        <v>63.166666666666664</v>
      </c>
      <c r="BA35" s="158">
        <f t="shared" si="0"/>
        <v>90</v>
      </c>
      <c r="BB35" s="165"/>
      <c r="BC35" s="23"/>
      <c r="BD35" s="163"/>
    </row>
    <row r="36" spans="1:56" ht="18">
      <c r="A36" s="112">
        <v>26</v>
      </c>
      <c r="B36" s="113" t="s">
        <v>46</v>
      </c>
      <c r="C36" s="114">
        <v>18</v>
      </c>
      <c r="D36" s="115">
        <v>40</v>
      </c>
      <c r="E36" s="115">
        <v>25</v>
      </c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22">
        <f t="shared" si="10"/>
        <v>83</v>
      </c>
      <c r="X36" s="123">
        <f t="shared" si="11"/>
        <v>75.454545454545453</v>
      </c>
      <c r="Y36" s="131">
        <f t="shared" si="12"/>
        <v>18.863636363636363</v>
      </c>
      <c r="Z36" s="132">
        <v>96</v>
      </c>
      <c r="AA36" s="115">
        <v>43</v>
      </c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22">
        <f t="shared" si="13"/>
        <v>139</v>
      </c>
      <c r="AU36" s="123">
        <f t="shared" si="14"/>
        <v>92.666666666666657</v>
      </c>
      <c r="AV36" s="131">
        <f t="shared" si="15"/>
        <v>46.333333333333329</v>
      </c>
      <c r="AW36" s="160"/>
      <c r="AX36" s="161">
        <f t="shared" si="16"/>
        <v>0</v>
      </c>
      <c r="AY36" s="131">
        <f t="shared" si="17"/>
        <v>0</v>
      </c>
      <c r="AZ36" s="162">
        <f t="shared" si="18"/>
        <v>65.196969696969688</v>
      </c>
      <c r="BA36" s="158">
        <f t="shared" si="0"/>
        <v>91</v>
      </c>
      <c r="BB36" s="165"/>
      <c r="BC36" s="23"/>
      <c r="BD36" s="163"/>
    </row>
    <row r="37" spans="1:56" ht="18">
      <c r="A37" s="112">
        <v>27</v>
      </c>
      <c r="B37" s="116" t="s">
        <v>47</v>
      </c>
      <c r="C37" s="114">
        <v>16</v>
      </c>
      <c r="D37" s="115">
        <v>45</v>
      </c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22">
        <f t="shared" si="10"/>
        <v>61</v>
      </c>
      <c r="X37" s="123">
        <f t="shared" si="11"/>
        <v>55.454545454545453</v>
      </c>
      <c r="Y37" s="131">
        <f t="shared" si="12"/>
        <v>13.863636363636363</v>
      </c>
      <c r="Z37" s="132">
        <v>96</v>
      </c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22">
        <f t="shared" si="13"/>
        <v>96</v>
      </c>
      <c r="AU37" s="123">
        <f t="shared" si="14"/>
        <v>64</v>
      </c>
      <c r="AV37" s="131">
        <f t="shared" si="15"/>
        <v>32</v>
      </c>
      <c r="AW37" s="160"/>
      <c r="AX37" s="161">
        <f t="shared" si="16"/>
        <v>0</v>
      </c>
      <c r="AY37" s="131">
        <f t="shared" si="17"/>
        <v>0</v>
      </c>
      <c r="AZ37" s="162">
        <f t="shared" si="18"/>
        <v>45.86363636363636</v>
      </c>
      <c r="BA37" s="158">
        <f t="shared" si="0"/>
        <v>75</v>
      </c>
      <c r="BB37" s="165"/>
      <c r="BC37" s="23"/>
      <c r="BD37" s="163"/>
    </row>
    <row r="38" spans="1:56" ht="18">
      <c r="A38" s="112">
        <v>28</v>
      </c>
      <c r="B38" s="116" t="s">
        <v>48</v>
      </c>
      <c r="C38" s="114">
        <v>21</v>
      </c>
      <c r="D38" s="115">
        <v>45</v>
      </c>
      <c r="E38" s="115">
        <v>21</v>
      </c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22">
        <f t="shared" si="10"/>
        <v>87</v>
      </c>
      <c r="X38" s="123">
        <f t="shared" si="11"/>
        <v>79.090909090909093</v>
      </c>
      <c r="Y38" s="131">
        <f t="shared" si="12"/>
        <v>19.772727272727273</v>
      </c>
      <c r="Z38" s="132">
        <v>97</v>
      </c>
      <c r="AA38" s="115">
        <v>50</v>
      </c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22">
        <f t="shared" si="13"/>
        <v>147</v>
      </c>
      <c r="AU38" s="123">
        <f t="shared" si="14"/>
        <v>98</v>
      </c>
      <c r="AV38" s="131">
        <f t="shared" si="15"/>
        <v>49</v>
      </c>
      <c r="AW38" s="160"/>
      <c r="AX38" s="161">
        <f t="shared" si="16"/>
        <v>0</v>
      </c>
      <c r="AY38" s="131">
        <f t="shared" si="17"/>
        <v>0</v>
      </c>
      <c r="AZ38" s="162">
        <f t="shared" si="18"/>
        <v>68.77272727272728</v>
      </c>
      <c r="BA38" s="158">
        <f t="shared" si="0"/>
        <v>94</v>
      </c>
      <c r="BB38" s="165"/>
      <c r="BC38" s="23"/>
      <c r="BD38" s="163"/>
    </row>
    <row r="39" spans="1:56" ht="18">
      <c r="A39" s="112">
        <v>29</v>
      </c>
      <c r="B39" s="116" t="s">
        <v>49</v>
      </c>
      <c r="C39" s="114">
        <v>20</v>
      </c>
      <c r="D39" s="115">
        <v>36</v>
      </c>
      <c r="E39" s="115">
        <v>16</v>
      </c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22">
        <f t="shared" si="10"/>
        <v>72</v>
      </c>
      <c r="X39" s="123">
        <f t="shared" si="11"/>
        <v>65.454545454545453</v>
      </c>
      <c r="Y39" s="131">
        <f t="shared" si="12"/>
        <v>16.363636363636363</v>
      </c>
      <c r="Z39" s="132">
        <v>93</v>
      </c>
      <c r="AA39" s="115">
        <v>45</v>
      </c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22">
        <f t="shared" si="13"/>
        <v>138</v>
      </c>
      <c r="AU39" s="123">
        <f t="shared" si="14"/>
        <v>92</v>
      </c>
      <c r="AV39" s="131">
        <f t="shared" si="15"/>
        <v>46</v>
      </c>
      <c r="AW39" s="160"/>
      <c r="AX39" s="161">
        <f t="shared" si="16"/>
        <v>0</v>
      </c>
      <c r="AY39" s="131">
        <f t="shared" si="17"/>
        <v>0</v>
      </c>
      <c r="AZ39" s="162">
        <f t="shared" si="18"/>
        <v>62.36363636363636</v>
      </c>
      <c r="BA39" s="158">
        <f t="shared" si="0"/>
        <v>89</v>
      </c>
      <c r="BB39" s="165"/>
      <c r="BC39" s="22"/>
      <c r="BD39" s="163"/>
    </row>
    <row r="40" spans="1:56" ht="18">
      <c r="A40" s="112">
        <v>30</v>
      </c>
      <c r="B40" s="116" t="s">
        <v>50</v>
      </c>
      <c r="C40" s="114">
        <v>16</v>
      </c>
      <c r="D40" s="115">
        <v>33</v>
      </c>
      <c r="E40" s="115">
        <v>16</v>
      </c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22">
        <f t="shared" si="10"/>
        <v>65</v>
      </c>
      <c r="X40" s="123">
        <f t="shared" si="11"/>
        <v>59.090909090909093</v>
      </c>
      <c r="Y40" s="131">
        <f t="shared" si="12"/>
        <v>14.772727272727273</v>
      </c>
      <c r="Z40" s="132">
        <v>96</v>
      </c>
      <c r="AA40" s="115">
        <v>44</v>
      </c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22">
        <f t="shared" si="13"/>
        <v>140</v>
      </c>
      <c r="AU40" s="123">
        <f t="shared" si="14"/>
        <v>93.333333333333329</v>
      </c>
      <c r="AV40" s="131">
        <f t="shared" si="15"/>
        <v>46.666666666666664</v>
      </c>
      <c r="AW40" s="160"/>
      <c r="AX40" s="161">
        <f t="shared" si="16"/>
        <v>0</v>
      </c>
      <c r="AY40" s="131">
        <f t="shared" si="17"/>
        <v>0</v>
      </c>
      <c r="AZ40" s="162">
        <f t="shared" si="18"/>
        <v>61.439393939393938</v>
      </c>
      <c r="BA40" s="158">
        <f t="shared" si="0"/>
        <v>88</v>
      </c>
      <c r="BB40" s="165"/>
      <c r="BC40" s="23"/>
      <c r="BD40" s="163"/>
    </row>
    <row r="41" spans="1:56" ht="18">
      <c r="A41" s="112">
        <v>31</v>
      </c>
      <c r="B41" s="116" t="s">
        <v>51</v>
      </c>
      <c r="C41" s="114">
        <v>22</v>
      </c>
      <c r="D41" s="115">
        <v>45</v>
      </c>
      <c r="E41" s="115">
        <v>28</v>
      </c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22">
        <f t="shared" si="10"/>
        <v>95</v>
      </c>
      <c r="X41" s="123">
        <f t="shared" si="11"/>
        <v>86.36363636363636</v>
      </c>
      <c r="Y41" s="131">
        <f t="shared" si="12"/>
        <v>21.59090909090909</v>
      </c>
      <c r="Z41" s="132">
        <v>96</v>
      </c>
      <c r="AA41" s="115">
        <v>44</v>
      </c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22">
        <f t="shared" si="13"/>
        <v>140</v>
      </c>
      <c r="AU41" s="123">
        <f t="shared" si="14"/>
        <v>93.333333333333329</v>
      </c>
      <c r="AV41" s="131">
        <f t="shared" si="15"/>
        <v>46.666666666666664</v>
      </c>
      <c r="AW41" s="160"/>
      <c r="AX41" s="161">
        <f t="shared" si="16"/>
        <v>0</v>
      </c>
      <c r="AY41" s="131">
        <f t="shared" si="17"/>
        <v>0</v>
      </c>
      <c r="AZ41" s="162">
        <f t="shared" si="18"/>
        <v>68.257575757575751</v>
      </c>
      <c r="BA41" s="158">
        <f t="shared" si="0"/>
        <v>94</v>
      </c>
      <c r="BB41" s="165"/>
      <c r="BC41" s="22"/>
      <c r="BD41" s="163"/>
    </row>
    <row r="42" spans="1:56" ht="18">
      <c r="A42" s="112">
        <v>32</v>
      </c>
      <c r="B42" s="113" t="s">
        <v>52</v>
      </c>
      <c r="C42" s="114">
        <v>21</v>
      </c>
      <c r="D42" s="115">
        <v>32</v>
      </c>
      <c r="E42" s="115">
        <v>22</v>
      </c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22">
        <f t="shared" si="10"/>
        <v>75</v>
      </c>
      <c r="X42" s="123">
        <f t="shared" si="11"/>
        <v>68.181818181818173</v>
      </c>
      <c r="Y42" s="131">
        <f t="shared" si="12"/>
        <v>17.045454545454543</v>
      </c>
      <c r="Z42" s="132">
        <v>96</v>
      </c>
      <c r="AA42" s="115">
        <v>43</v>
      </c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22">
        <f t="shared" si="13"/>
        <v>139</v>
      </c>
      <c r="AU42" s="123">
        <f t="shared" si="14"/>
        <v>92.666666666666657</v>
      </c>
      <c r="AV42" s="131">
        <f t="shared" si="15"/>
        <v>46.333333333333329</v>
      </c>
      <c r="AW42" s="160"/>
      <c r="AX42" s="161">
        <f t="shared" si="16"/>
        <v>0</v>
      </c>
      <c r="AY42" s="131">
        <f t="shared" si="17"/>
        <v>0</v>
      </c>
      <c r="AZ42" s="162">
        <f t="shared" si="18"/>
        <v>63.378787878787875</v>
      </c>
      <c r="BA42" s="158">
        <f t="shared" si="0"/>
        <v>90</v>
      </c>
      <c r="BB42" s="165"/>
      <c r="BC42" s="23"/>
      <c r="BD42" s="163"/>
    </row>
    <row r="43" spans="1:56" ht="18">
      <c r="A43" s="112">
        <v>33</v>
      </c>
      <c r="B43" s="116" t="s">
        <v>53</v>
      </c>
      <c r="C43" s="114">
        <v>17</v>
      </c>
      <c r="D43" s="115">
        <v>32</v>
      </c>
      <c r="E43" s="115">
        <v>15</v>
      </c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22">
        <f t="shared" si="10"/>
        <v>64</v>
      </c>
      <c r="X43" s="123">
        <f t="shared" si="11"/>
        <v>58.18181818181818</v>
      </c>
      <c r="Y43" s="131">
        <f t="shared" si="12"/>
        <v>14.545454545454545</v>
      </c>
      <c r="Z43" s="132">
        <v>93</v>
      </c>
      <c r="AA43" s="115">
        <v>45</v>
      </c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22">
        <f t="shared" si="13"/>
        <v>138</v>
      </c>
      <c r="AU43" s="123">
        <f t="shared" si="14"/>
        <v>92</v>
      </c>
      <c r="AV43" s="131">
        <f t="shared" si="15"/>
        <v>46</v>
      </c>
      <c r="AW43" s="160"/>
      <c r="AX43" s="161">
        <f t="shared" si="16"/>
        <v>0</v>
      </c>
      <c r="AY43" s="131">
        <f t="shared" si="17"/>
        <v>0</v>
      </c>
      <c r="AZ43" s="162">
        <f t="shared" si="18"/>
        <v>60.545454545454547</v>
      </c>
      <c r="BA43" s="158">
        <f t="shared" si="0"/>
        <v>87</v>
      </c>
      <c r="BB43" s="165"/>
      <c r="BC43" s="22"/>
      <c r="BD43" s="163"/>
    </row>
    <row r="44" spans="1:56" ht="18">
      <c r="A44" s="112">
        <v>34</v>
      </c>
      <c r="B44" s="116" t="s">
        <v>54</v>
      </c>
      <c r="C44" s="114">
        <v>21</v>
      </c>
      <c r="D44" s="115">
        <v>43</v>
      </c>
      <c r="E44" s="115">
        <v>19</v>
      </c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22">
        <f t="shared" si="10"/>
        <v>83</v>
      </c>
      <c r="X44" s="123">
        <f t="shared" si="11"/>
        <v>75.454545454545453</v>
      </c>
      <c r="Y44" s="131">
        <f t="shared" si="12"/>
        <v>18.863636363636363</v>
      </c>
      <c r="Z44" s="132">
        <v>93</v>
      </c>
      <c r="AA44" s="115">
        <v>43</v>
      </c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22">
        <f t="shared" si="13"/>
        <v>136</v>
      </c>
      <c r="AU44" s="123">
        <f t="shared" si="14"/>
        <v>90.666666666666657</v>
      </c>
      <c r="AV44" s="131">
        <f t="shared" si="15"/>
        <v>45.333333333333329</v>
      </c>
      <c r="AW44" s="160"/>
      <c r="AX44" s="161">
        <f t="shared" si="16"/>
        <v>0</v>
      </c>
      <c r="AY44" s="131">
        <f t="shared" si="17"/>
        <v>0</v>
      </c>
      <c r="AZ44" s="162">
        <f t="shared" si="18"/>
        <v>64.196969696969688</v>
      </c>
      <c r="BA44" s="158">
        <f t="shared" si="0"/>
        <v>90</v>
      </c>
      <c r="BB44" s="165"/>
      <c r="BC44" s="23"/>
      <c r="BD44" s="163"/>
    </row>
    <row r="45" spans="1:56" ht="18">
      <c r="A45" s="112">
        <v>35</v>
      </c>
      <c r="B45" s="116" t="s">
        <v>55</v>
      </c>
      <c r="C45" s="114">
        <v>18</v>
      </c>
      <c r="D45" s="115">
        <v>46</v>
      </c>
      <c r="E45" s="115">
        <v>18</v>
      </c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22">
        <f t="shared" si="10"/>
        <v>82</v>
      </c>
      <c r="X45" s="123">
        <f t="shared" si="11"/>
        <v>74.545454545454547</v>
      </c>
      <c r="Y45" s="131">
        <f t="shared" si="12"/>
        <v>18.636363636363637</v>
      </c>
      <c r="Z45" s="132">
        <v>96</v>
      </c>
      <c r="AA45" s="115">
        <v>43</v>
      </c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22">
        <f t="shared" si="13"/>
        <v>139</v>
      </c>
      <c r="AU45" s="123">
        <f t="shared" si="14"/>
        <v>92.666666666666657</v>
      </c>
      <c r="AV45" s="131">
        <f t="shared" si="15"/>
        <v>46.333333333333329</v>
      </c>
      <c r="AW45" s="160"/>
      <c r="AX45" s="161">
        <f t="shared" si="16"/>
        <v>0</v>
      </c>
      <c r="AY45" s="131">
        <f t="shared" si="17"/>
        <v>0</v>
      </c>
      <c r="AZ45" s="162">
        <f t="shared" si="18"/>
        <v>64.969696969696969</v>
      </c>
      <c r="BA45" s="158">
        <f t="shared" si="0"/>
        <v>91</v>
      </c>
      <c r="BB45" s="165"/>
      <c r="BC45" s="23"/>
      <c r="BD45" s="163"/>
    </row>
    <row r="46" spans="1:56" ht="18">
      <c r="A46" s="112">
        <v>36</v>
      </c>
      <c r="B46" s="116" t="s">
        <v>56</v>
      </c>
      <c r="C46" s="114">
        <v>20</v>
      </c>
      <c r="D46" s="115">
        <v>42</v>
      </c>
      <c r="E46" s="115">
        <v>17</v>
      </c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22">
        <f t="shared" si="10"/>
        <v>79</v>
      </c>
      <c r="X46" s="123">
        <f t="shared" si="11"/>
        <v>71.818181818181813</v>
      </c>
      <c r="Y46" s="131">
        <f t="shared" si="12"/>
        <v>17.954545454545453</v>
      </c>
      <c r="Z46" s="132">
        <v>97</v>
      </c>
      <c r="AA46" s="115">
        <v>45</v>
      </c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22">
        <f t="shared" si="13"/>
        <v>142</v>
      </c>
      <c r="AU46" s="123">
        <f t="shared" si="14"/>
        <v>94.666666666666671</v>
      </c>
      <c r="AV46" s="131">
        <f t="shared" si="15"/>
        <v>47.333333333333336</v>
      </c>
      <c r="AW46" s="160"/>
      <c r="AX46" s="161">
        <f t="shared" si="16"/>
        <v>0</v>
      </c>
      <c r="AY46" s="131">
        <f t="shared" si="17"/>
        <v>0</v>
      </c>
      <c r="AZ46" s="162">
        <f t="shared" si="18"/>
        <v>65.287878787878782</v>
      </c>
      <c r="BA46" s="158">
        <f t="shared" si="0"/>
        <v>91</v>
      </c>
      <c r="BB46" s="165"/>
      <c r="BC46" s="22"/>
      <c r="BD46" s="163"/>
    </row>
    <row r="47" spans="1:56" ht="18">
      <c r="A47" s="112">
        <v>37</v>
      </c>
      <c r="B47" s="116" t="s">
        <v>57</v>
      </c>
      <c r="C47" s="114">
        <v>21</v>
      </c>
      <c r="D47" s="115">
        <v>46</v>
      </c>
      <c r="E47" s="115">
        <v>21</v>
      </c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22">
        <f t="shared" si="10"/>
        <v>88</v>
      </c>
      <c r="X47" s="123">
        <f t="shared" si="11"/>
        <v>80</v>
      </c>
      <c r="Y47" s="131">
        <f t="shared" si="12"/>
        <v>20</v>
      </c>
      <c r="Z47" s="132">
        <v>93</v>
      </c>
      <c r="AA47" s="115">
        <v>45</v>
      </c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22">
        <f t="shared" si="13"/>
        <v>138</v>
      </c>
      <c r="AU47" s="123">
        <f t="shared" si="14"/>
        <v>92</v>
      </c>
      <c r="AV47" s="131">
        <f t="shared" si="15"/>
        <v>46</v>
      </c>
      <c r="AW47" s="160"/>
      <c r="AX47" s="161">
        <f t="shared" si="16"/>
        <v>0</v>
      </c>
      <c r="AY47" s="131">
        <f t="shared" si="17"/>
        <v>0</v>
      </c>
      <c r="AZ47" s="162">
        <f t="shared" si="18"/>
        <v>66</v>
      </c>
      <c r="BA47" s="158">
        <f t="shared" si="0"/>
        <v>92</v>
      </c>
      <c r="BB47" s="165"/>
      <c r="BC47" s="23"/>
      <c r="BD47" s="163"/>
    </row>
    <row r="48" spans="1:56" ht="18">
      <c r="A48" s="112">
        <v>38</v>
      </c>
      <c r="B48" s="116" t="s">
        <v>58</v>
      </c>
      <c r="C48" s="114">
        <v>21</v>
      </c>
      <c r="D48" s="115">
        <v>45</v>
      </c>
      <c r="E48" s="115">
        <v>15</v>
      </c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22">
        <f t="shared" si="10"/>
        <v>81</v>
      </c>
      <c r="X48" s="123">
        <f t="shared" si="11"/>
        <v>73.636363636363626</v>
      </c>
      <c r="Y48" s="131">
        <f t="shared" si="12"/>
        <v>18.409090909090907</v>
      </c>
      <c r="Z48" s="132">
        <v>93</v>
      </c>
      <c r="AA48" s="115">
        <v>44</v>
      </c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22">
        <f t="shared" si="13"/>
        <v>137</v>
      </c>
      <c r="AU48" s="123">
        <f t="shared" si="14"/>
        <v>91.333333333333329</v>
      </c>
      <c r="AV48" s="131">
        <f t="shared" si="15"/>
        <v>45.666666666666664</v>
      </c>
      <c r="AW48" s="160"/>
      <c r="AX48" s="161">
        <f t="shared" si="16"/>
        <v>0</v>
      </c>
      <c r="AY48" s="131">
        <f t="shared" si="17"/>
        <v>0</v>
      </c>
      <c r="AZ48" s="162">
        <f t="shared" si="18"/>
        <v>64.075757575757564</v>
      </c>
      <c r="BA48" s="158">
        <f t="shared" si="0"/>
        <v>90</v>
      </c>
      <c r="BB48" s="165"/>
      <c r="BC48" s="23"/>
      <c r="BD48" s="163"/>
    </row>
    <row r="49" spans="1:56" ht="18">
      <c r="A49" s="112">
        <v>39</v>
      </c>
      <c r="B49" s="116" t="s">
        <v>59</v>
      </c>
      <c r="C49" s="114">
        <v>21</v>
      </c>
      <c r="D49" s="115">
        <v>45</v>
      </c>
      <c r="E49" s="115">
        <v>29</v>
      </c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22">
        <f t="shared" si="10"/>
        <v>95</v>
      </c>
      <c r="X49" s="123">
        <f t="shared" si="11"/>
        <v>86.36363636363636</v>
      </c>
      <c r="Y49" s="131">
        <f t="shared" si="12"/>
        <v>21.59090909090909</v>
      </c>
      <c r="Z49" s="132">
        <v>96</v>
      </c>
      <c r="AA49" s="115">
        <v>45</v>
      </c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22">
        <f t="shared" si="13"/>
        <v>141</v>
      </c>
      <c r="AU49" s="123">
        <f t="shared" si="14"/>
        <v>94</v>
      </c>
      <c r="AV49" s="131">
        <f t="shared" si="15"/>
        <v>47</v>
      </c>
      <c r="AW49" s="160"/>
      <c r="AX49" s="161">
        <f t="shared" si="16"/>
        <v>0</v>
      </c>
      <c r="AY49" s="131">
        <f t="shared" si="17"/>
        <v>0</v>
      </c>
      <c r="AZ49" s="162">
        <f t="shared" si="18"/>
        <v>68.590909090909093</v>
      </c>
      <c r="BA49" s="158">
        <f t="shared" si="0"/>
        <v>94</v>
      </c>
      <c r="BB49" s="165"/>
      <c r="BC49" s="22"/>
      <c r="BD49" s="163"/>
    </row>
    <row r="50" spans="1:56" ht="18">
      <c r="A50" s="112">
        <v>40</v>
      </c>
      <c r="B50" s="116" t="s">
        <v>60</v>
      </c>
      <c r="C50" s="114">
        <v>19</v>
      </c>
      <c r="D50" s="115">
        <v>42</v>
      </c>
      <c r="E50" s="115">
        <v>18</v>
      </c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22">
        <f t="shared" si="10"/>
        <v>79</v>
      </c>
      <c r="X50" s="123">
        <f t="shared" si="11"/>
        <v>71.818181818181813</v>
      </c>
      <c r="Y50" s="131">
        <f t="shared" si="12"/>
        <v>17.954545454545453</v>
      </c>
      <c r="Z50" s="132">
        <v>97</v>
      </c>
      <c r="AA50" s="115">
        <v>44</v>
      </c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22">
        <f t="shared" si="13"/>
        <v>141</v>
      </c>
      <c r="AU50" s="123">
        <f t="shared" si="14"/>
        <v>94</v>
      </c>
      <c r="AV50" s="131">
        <f t="shared" si="15"/>
        <v>47</v>
      </c>
      <c r="AW50" s="160"/>
      <c r="AX50" s="161">
        <f t="shared" si="16"/>
        <v>0</v>
      </c>
      <c r="AY50" s="131">
        <f t="shared" si="17"/>
        <v>0</v>
      </c>
      <c r="AZ50" s="162">
        <f t="shared" si="18"/>
        <v>64.954545454545453</v>
      </c>
      <c r="BA50" s="158">
        <f t="shared" si="0"/>
        <v>91</v>
      </c>
      <c r="BB50" s="165"/>
      <c r="BC50" s="23"/>
      <c r="BD50" s="163"/>
    </row>
    <row r="51" spans="1:56" ht="18">
      <c r="A51" s="112">
        <v>41</v>
      </c>
      <c r="B51" s="116" t="s">
        <v>61</v>
      </c>
      <c r="C51" s="114">
        <v>20</v>
      </c>
      <c r="D51" s="115">
        <v>38</v>
      </c>
      <c r="E51" s="115">
        <v>13</v>
      </c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22">
        <f t="shared" si="10"/>
        <v>71</v>
      </c>
      <c r="X51" s="123">
        <f t="shared" si="11"/>
        <v>64.545454545454547</v>
      </c>
      <c r="Y51" s="131">
        <f t="shared" si="12"/>
        <v>16.136363636363637</v>
      </c>
      <c r="Z51" s="132">
        <v>98</v>
      </c>
      <c r="AA51" s="115">
        <v>45</v>
      </c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22">
        <f t="shared" si="13"/>
        <v>143</v>
      </c>
      <c r="AU51" s="123">
        <f t="shared" si="14"/>
        <v>95.333333333333343</v>
      </c>
      <c r="AV51" s="131">
        <f t="shared" si="15"/>
        <v>47.666666666666671</v>
      </c>
      <c r="AW51" s="160"/>
      <c r="AX51" s="161">
        <f t="shared" si="16"/>
        <v>0</v>
      </c>
      <c r="AY51" s="131">
        <f t="shared" si="17"/>
        <v>0</v>
      </c>
      <c r="AZ51" s="162">
        <f t="shared" si="18"/>
        <v>63.803030303030312</v>
      </c>
      <c r="BA51" s="158">
        <f t="shared" si="0"/>
        <v>90</v>
      </c>
      <c r="BB51" s="165"/>
      <c r="BC51" s="23"/>
      <c r="BD51" s="163"/>
    </row>
    <row r="52" spans="1:56" ht="18">
      <c r="A52" s="112">
        <v>42</v>
      </c>
      <c r="B52" s="116" t="s">
        <v>62</v>
      </c>
      <c r="C52" s="114">
        <v>17</v>
      </c>
      <c r="D52" s="115">
        <v>38</v>
      </c>
      <c r="E52" s="115">
        <v>14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22">
        <f t="shared" ref="W52:W56" si="19">SUM(C52:V52)</f>
        <v>69</v>
      </c>
      <c r="X52" s="123">
        <f t="shared" ref="X52:X56" si="20">(W52/$W$10)*$X$8</f>
        <v>62.727272727272734</v>
      </c>
      <c r="Y52" s="131">
        <f t="shared" ref="Y52:Y56" si="21">X52*$Y$8</f>
        <v>15.681818181818183</v>
      </c>
      <c r="Z52" s="132">
        <v>97</v>
      </c>
      <c r="AA52" s="115">
        <v>49</v>
      </c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22">
        <f t="shared" ref="AT52:AT56" si="22">SUM(Z52:AS52)</f>
        <v>146</v>
      </c>
      <c r="AU52" s="123">
        <f t="shared" ref="AU52:AU56" si="23">(AT52/$AT$10)*$AU$8</f>
        <v>97.333333333333343</v>
      </c>
      <c r="AV52" s="131">
        <f t="shared" ref="AV52:AV56" si="24">AU52*$AV$8</f>
        <v>48.666666666666671</v>
      </c>
      <c r="AW52" s="160"/>
      <c r="AX52" s="161">
        <f t="shared" ref="AX52:AX56" si="25">(AW52/$AW$10)*$AX$8</f>
        <v>0</v>
      </c>
      <c r="AY52" s="131">
        <f t="shared" ref="AY52:AY56" si="26">AX52*$AY$8</f>
        <v>0</v>
      </c>
      <c r="AZ52" s="162">
        <f t="shared" ref="AZ52:AZ56" si="27">Y52+AV52+AY52</f>
        <v>64.348484848484858</v>
      </c>
      <c r="BA52" s="158">
        <f t="shared" si="0"/>
        <v>91</v>
      </c>
      <c r="BC52" s="28"/>
    </row>
    <row r="53" spans="1:56" ht="18">
      <c r="A53" s="112">
        <v>43</v>
      </c>
      <c r="B53" s="116" t="s">
        <v>63</v>
      </c>
      <c r="C53" s="114">
        <v>20</v>
      </c>
      <c r="D53" s="115">
        <v>43</v>
      </c>
      <c r="E53" s="115">
        <v>21</v>
      </c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22">
        <f t="shared" si="19"/>
        <v>84</v>
      </c>
      <c r="X53" s="123">
        <f t="shared" si="20"/>
        <v>76.363636363636374</v>
      </c>
      <c r="Y53" s="131">
        <f t="shared" si="21"/>
        <v>19.090909090909093</v>
      </c>
      <c r="Z53" s="132">
        <v>93</v>
      </c>
      <c r="AA53" s="115">
        <v>45</v>
      </c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22">
        <f t="shared" si="22"/>
        <v>138</v>
      </c>
      <c r="AU53" s="123">
        <f t="shared" si="23"/>
        <v>92</v>
      </c>
      <c r="AV53" s="131">
        <f t="shared" si="24"/>
        <v>46</v>
      </c>
      <c r="AW53" s="160"/>
      <c r="AX53" s="161">
        <f t="shared" si="25"/>
        <v>0</v>
      </c>
      <c r="AY53" s="131">
        <f t="shared" si="26"/>
        <v>0</v>
      </c>
      <c r="AZ53" s="162">
        <f t="shared" si="27"/>
        <v>65.090909090909093</v>
      </c>
      <c r="BA53" s="158">
        <f t="shared" si="0"/>
        <v>91</v>
      </c>
      <c r="BC53" s="26"/>
    </row>
    <row r="54" spans="1:56" ht="18">
      <c r="A54" s="112">
        <v>44</v>
      </c>
      <c r="B54" s="116" t="s">
        <v>64</v>
      </c>
      <c r="C54" s="114">
        <v>21</v>
      </c>
      <c r="D54" s="115">
        <v>45</v>
      </c>
      <c r="E54" s="115">
        <v>25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22">
        <f t="shared" si="19"/>
        <v>91</v>
      </c>
      <c r="X54" s="123">
        <f t="shared" si="20"/>
        <v>82.727272727272734</v>
      </c>
      <c r="Y54" s="131">
        <f t="shared" si="21"/>
        <v>20.681818181818183</v>
      </c>
      <c r="Z54" s="132">
        <v>96</v>
      </c>
      <c r="AA54" s="115">
        <v>43</v>
      </c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22">
        <f t="shared" si="22"/>
        <v>139</v>
      </c>
      <c r="AU54" s="123">
        <f t="shared" si="23"/>
        <v>92.666666666666657</v>
      </c>
      <c r="AV54" s="131">
        <f t="shared" si="24"/>
        <v>46.333333333333329</v>
      </c>
      <c r="AW54" s="160"/>
      <c r="AX54" s="161">
        <f t="shared" si="25"/>
        <v>0</v>
      </c>
      <c r="AY54" s="131">
        <f t="shared" si="26"/>
        <v>0</v>
      </c>
      <c r="AZ54" s="162">
        <f t="shared" si="27"/>
        <v>67.015151515151516</v>
      </c>
      <c r="BA54" s="158">
        <f t="shared" si="0"/>
        <v>93</v>
      </c>
      <c r="BC54" s="22"/>
    </row>
    <row r="55" spans="1:56" ht="18">
      <c r="A55" s="112">
        <v>45</v>
      </c>
      <c r="B55" s="116" t="s">
        <v>65</v>
      </c>
      <c r="C55" s="114">
        <v>20</v>
      </c>
      <c r="D55" s="115">
        <v>46</v>
      </c>
      <c r="E55" s="115">
        <v>20</v>
      </c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22">
        <f t="shared" si="19"/>
        <v>86</v>
      </c>
      <c r="X55" s="123">
        <f t="shared" si="20"/>
        <v>78.181818181818187</v>
      </c>
      <c r="Y55" s="131">
        <f t="shared" si="21"/>
        <v>19.545454545454547</v>
      </c>
      <c r="Z55" s="132">
        <v>93</v>
      </c>
      <c r="AA55" s="115">
        <v>44</v>
      </c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22">
        <f t="shared" si="22"/>
        <v>137</v>
      </c>
      <c r="AU55" s="123">
        <f t="shared" si="23"/>
        <v>91.333333333333329</v>
      </c>
      <c r="AV55" s="131">
        <f t="shared" si="24"/>
        <v>45.666666666666664</v>
      </c>
      <c r="AW55" s="160"/>
      <c r="AX55" s="161">
        <f t="shared" si="25"/>
        <v>0</v>
      </c>
      <c r="AY55" s="131">
        <f t="shared" si="26"/>
        <v>0</v>
      </c>
      <c r="AZ55" s="162">
        <f t="shared" si="27"/>
        <v>65.212121212121218</v>
      </c>
      <c r="BA55" s="158">
        <f t="shared" si="0"/>
        <v>91</v>
      </c>
      <c r="BC55" s="22"/>
    </row>
    <row r="56" spans="1:56" ht="18">
      <c r="A56" s="112">
        <v>46</v>
      </c>
      <c r="B56" s="116" t="s">
        <v>66</v>
      </c>
      <c r="C56" s="114">
        <v>17</v>
      </c>
      <c r="D56" s="115">
        <v>43</v>
      </c>
      <c r="E56" s="115">
        <v>17</v>
      </c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22">
        <f t="shared" si="19"/>
        <v>77</v>
      </c>
      <c r="X56" s="123">
        <f t="shared" si="20"/>
        <v>70</v>
      </c>
      <c r="Y56" s="131">
        <f t="shared" si="21"/>
        <v>17.5</v>
      </c>
      <c r="Z56" s="132">
        <v>93</v>
      </c>
      <c r="AA56" s="115">
        <v>44</v>
      </c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22">
        <f t="shared" si="22"/>
        <v>137</v>
      </c>
      <c r="AU56" s="123">
        <f t="shared" si="23"/>
        <v>91.333333333333329</v>
      </c>
      <c r="AV56" s="131">
        <f t="shared" si="24"/>
        <v>45.666666666666664</v>
      </c>
      <c r="AW56" s="160"/>
      <c r="AX56" s="161">
        <f t="shared" si="25"/>
        <v>0</v>
      </c>
      <c r="AY56" s="131">
        <f t="shared" si="26"/>
        <v>0</v>
      </c>
      <c r="AZ56" s="162">
        <f t="shared" si="27"/>
        <v>63.166666666666664</v>
      </c>
      <c r="BA56" s="158">
        <f t="shared" si="0"/>
        <v>90</v>
      </c>
    </row>
    <row r="57" spans="1:56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</row>
    <row r="58" spans="1:56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</row>
    <row r="59" spans="1:56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</row>
    <row r="60" spans="1:56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</row>
    <row r="61" spans="1:56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</row>
  </sheetData>
  <mergeCells count="8">
    <mergeCell ref="C7:V7"/>
    <mergeCell ref="Z7:AS7"/>
    <mergeCell ref="A1:BA2"/>
    <mergeCell ref="A3:BA3"/>
    <mergeCell ref="A4:AT4"/>
    <mergeCell ref="AU4:BA4"/>
    <mergeCell ref="A5:AT5"/>
    <mergeCell ref="A6:AT6"/>
  </mergeCells>
  <conditionalFormatting sqref="AZ10:BA56">
    <cfRule type="cellIs" dxfId="16" priority="2" stopIfTrue="1" operator="lessThan">
      <formula>75</formula>
    </cfRule>
  </conditionalFormatting>
  <dataValidations count="3">
    <dataValidation type="list" allowBlank="1" showInputMessage="1" showErrorMessage="1" sqref="Y8" xr:uid="{00000000-0002-0000-0100-000000000000}">
      <formula1>$BH$11:$BH$13</formula1>
    </dataValidation>
    <dataValidation type="list" allowBlank="1" showInputMessage="1" showErrorMessage="1" sqref="AV8" xr:uid="{00000000-0002-0000-0100-000001000000}">
      <formula1>$BI$11:$BI$13</formula1>
    </dataValidation>
    <dataValidation type="list" allowBlank="1" showInputMessage="1" showErrorMessage="1" sqref="AY8" xr:uid="{00000000-0002-0000-0100-000002000000}">
      <formula1>$BJ$11:$BJ$13</formula1>
    </dataValidation>
  </dataValidations>
  <printOptions horizontalCentered="1" verticalCentered="1"/>
  <pageMargins left="0.196527777777778" right="0.196527777777778" top="0.196527777777778" bottom="0.196527777777778" header="0.51180555555555596" footer="0.51180555555555596"/>
  <pageSetup scale="79" orientation="portrait" horizontalDpi="120" verticalDpi="72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AF85"/>
  <sheetViews>
    <sheetView tabSelected="1" zoomScale="120" zoomScaleNormal="120" workbookViewId="0">
      <pane xSplit="2" ySplit="8" topLeftCell="C24" activePane="bottomRight" state="frozen"/>
      <selection pane="topRight"/>
      <selection pane="bottomLeft"/>
      <selection pane="bottomRight" activeCell="E9" sqref="E9:E54"/>
    </sheetView>
  </sheetViews>
  <sheetFormatPr defaultColWidth="4.7109375" defaultRowHeight="11.25"/>
  <cols>
    <col min="1" max="1" width="2.7109375" style="3" customWidth="1"/>
    <col min="2" max="2" width="37.140625" style="4" customWidth="1"/>
    <col min="3" max="4" width="8.7109375" style="5" customWidth="1"/>
    <col min="5" max="6" width="8.7109375" style="6" customWidth="1"/>
    <col min="7" max="7" width="8.7109375" style="7" customWidth="1"/>
    <col min="8" max="13" width="3.28515625" style="4" customWidth="1"/>
    <col min="14" max="14" width="3.7109375" style="4" customWidth="1"/>
    <col min="15" max="16" width="3.28515625" style="4" customWidth="1"/>
    <col min="17" max="17" width="3.7109375" style="4" customWidth="1"/>
    <col min="18" max="18" width="3.28515625" style="4" customWidth="1"/>
    <col min="19" max="19" width="3.7109375" style="4" customWidth="1"/>
    <col min="20" max="20" width="3.28515625" style="4" customWidth="1"/>
    <col min="21" max="21" width="3.7109375" style="4" customWidth="1"/>
    <col min="22" max="22" width="3.28515625" style="4" customWidth="1"/>
    <col min="23" max="23" width="3.28515625" style="8" customWidth="1"/>
    <col min="24" max="24" width="3.7109375" style="4" customWidth="1"/>
    <col min="25" max="25" width="4.7109375" style="6" customWidth="1"/>
    <col min="26" max="26" width="3.28515625" style="4" customWidth="1"/>
    <col min="27" max="16384" width="4.7109375" style="4"/>
  </cols>
  <sheetData>
    <row r="1" spans="1:32">
      <c r="A1" s="241" t="s">
        <v>0</v>
      </c>
      <c r="B1" s="241"/>
      <c r="C1" s="241"/>
      <c r="D1" s="241"/>
      <c r="E1" s="241"/>
      <c r="F1" s="241"/>
      <c r="G1" s="241"/>
    </row>
    <row r="2" spans="1:32">
      <c r="A2" s="241"/>
      <c r="B2" s="241"/>
      <c r="C2" s="241"/>
      <c r="D2" s="241"/>
      <c r="E2" s="241"/>
      <c r="F2" s="241"/>
      <c r="G2" s="241"/>
    </row>
    <row r="3" spans="1:32" s="53" customFormat="1" ht="20.25" customHeight="1">
      <c r="A3" s="225" t="s">
        <v>1</v>
      </c>
      <c r="B3" s="225"/>
      <c r="C3" s="225"/>
      <c r="D3" s="225"/>
      <c r="E3" s="225"/>
      <c r="F3" s="225"/>
      <c r="G3" s="225"/>
      <c r="W3" s="83"/>
      <c r="Y3" s="75"/>
    </row>
    <row r="4" spans="1:32" s="53" customFormat="1" ht="13.5" customHeight="1">
      <c r="A4" s="226" t="s">
        <v>2</v>
      </c>
      <c r="B4" s="226"/>
      <c r="C4" s="226"/>
      <c r="D4" s="227"/>
      <c r="E4" s="228" t="str">
        <f>'1st Quarter'!AU4</f>
        <v>Richard Repollo Casicas, LPT</v>
      </c>
      <c r="F4" s="229"/>
      <c r="G4" s="230"/>
      <c r="W4" s="83"/>
      <c r="Y4" s="75"/>
    </row>
    <row r="5" spans="1:32" s="53" customFormat="1" ht="13.5" customHeight="1">
      <c r="A5" s="226" t="s">
        <v>4</v>
      </c>
      <c r="B5" s="226"/>
      <c r="C5" s="226"/>
      <c r="D5" s="227"/>
      <c r="E5" s="231" t="str">
        <f>'1st Quarter'!AU5</f>
        <v>G11 - GAS 2</v>
      </c>
      <c r="F5" s="232"/>
      <c r="G5" s="233"/>
      <c r="W5" s="83"/>
      <c r="Y5" s="75"/>
    </row>
    <row r="6" spans="1:32" s="53" customFormat="1" ht="12" customHeight="1">
      <c r="A6" s="234" t="s">
        <v>6</v>
      </c>
      <c r="B6" s="234"/>
      <c r="C6" s="234"/>
      <c r="D6" s="234"/>
      <c r="E6" s="231" t="str">
        <f>'1st Quarter'!AU6</f>
        <v>COR 014</v>
      </c>
      <c r="F6" s="232"/>
      <c r="G6" s="233"/>
      <c r="W6" s="83"/>
      <c r="Y6" s="75"/>
    </row>
    <row r="7" spans="1:32" s="54" customFormat="1" ht="13.5" customHeight="1">
      <c r="A7" s="242" t="s">
        <v>19</v>
      </c>
      <c r="B7" s="243"/>
      <c r="C7" s="235" t="s">
        <v>70</v>
      </c>
      <c r="D7" s="236"/>
      <c r="E7" s="237" t="s">
        <v>71</v>
      </c>
      <c r="F7" s="238"/>
      <c r="G7" s="239" t="s">
        <v>72</v>
      </c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84"/>
      <c r="X7" s="56"/>
      <c r="Y7" s="90"/>
      <c r="Z7" s="56"/>
    </row>
    <row r="8" spans="1:32" s="54" customFormat="1" ht="12.75" customHeight="1">
      <c r="A8" s="244"/>
      <c r="B8" s="245"/>
      <c r="C8" s="57" t="s">
        <v>73</v>
      </c>
      <c r="D8" s="57" t="s">
        <v>74</v>
      </c>
      <c r="E8" s="57" t="s">
        <v>73</v>
      </c>
      <c r="F8" s="57" t="s">
        <v>74</v>
      </c>
      <c r="G8" s="240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84"/>
      <c r="X8" s="56"/>
      <c r="Y8" s="90"/>
      <c r="Z8" s="56"/>
    </row>
    <row r="9" spans="1:32" s="54" customFormat="1" ht="12.75">
      <c r="A9" s="58">
        <v>1</v>
      </c>
      <c r="B9" s="59" t="s">
        <v>20</v>
      </c>
      <c r="C9" s="60">
        <f>'1st Quarter'!BA11</f>
        <v>82</v>
      </c>
      <c r="D9" s="61" t="str">
        <f t="shared" ref="D9:F49" si="0">IF(C9&gt;=75,"Passed","Failed")</f>
        <v>Passed</v>
      </c>
      <c r="E9" s="62">
        <f>'2nd Quarter'!BA11</f>
        <v>91</v>
      </c>
      <c r="F9" s="61" t="str">
        <f t="shared" si="0"/>
        <v>Passed</v>
      </c>
      <c r="G9" s="63">
        <f>(C9+E9)/2</f>
        <v>86.5</v>
      </c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B9" s="56"/>
      <c r="AC9" s="56"/>
      <c r="AD9" s="56"/>
    </row>
    <row r="10" spans="1:32" s="53" customFormat="1" ht="12.75">
      <c r="A10" s="65">
        <f>A9+1</f>
        <v>2</v>
      </c>
      <c r="B10" s="59" t="s">
        <v>21</v>
      </c>
      <c r="C10" s="60">
        <f>'1st Quarter'!BA12</f>
        <v>72</v>
      </c>
      <c r="D10" s="66" t="str">
        <f t="shared" si="0"/>
        <v>Failed</v>
      </c>
      <c r="E10" s="62">
        <f>'2nd Quarter'!BA12</f>
        <v>91</v>
      </c>
      <c r="F10" s="66" t="str">
        <f t="shared" si="0"/>
        <v>Passed</v>
      </c>
      <c r="G10" s="67">
        <f t="shared" ref="G10:G54" si="1">(C10+E10)/2</f>
        <v>81.5</v>
      </c>
      <c r="H10" s="68"/>
      <c r="I10" s="68"/>
      <c r="J10" s="68"/>
      <c r="K10" s="68"/>
      <c r="L10" s="77"/>
      <c r="M10" s="78"/>
      <c r="N10" s="72"/>
      <c r="O10" s="77"/>
      <c r="P10" s="77"/>
      <c r="Q10" s="72"/>
      <c r="R10" s="68"/>
      <c r="S10" s="72"/>
      <c r="T10" s="68"/>
      <c r="U10" s="72"/>
      <c r="V10" s="68"/>
      <c r="W10" s="82"/>
      <c r="X10" s="72"/>
      <c r="Y10" s="87"/>
      <c r="Z10" s="88"/>
      <c r="AB10" s="68"/>
      <c r="AC10" s="68"/>
      <c r="AD10" s="68"/>
    </row>
    <row r="11" spans="1:32" s="55" customFormat="1" ht="12.75">
      <c r="A11" s="65">
        <f t="shared" ref="A11:A54" si="2">A10+1</f>
        <v>3</v>
      </c>
      <c r="B11" s="59" t="s">
        <v>22</v>
      </c>
      <c r="C11" s="60">
        <f>'1st Quarter'!BA13</f>
        <v>86</v>
      </c>
      <c r="D11" s="66" t="str">
        <f t="shared" si="0"/>
        <v>Passed</v>
      </c>
      <c r="E11" s="62">
        <f>'2nd Quarter'!BA13</f>
        <v>90</v>
      </c>
      <c r="F11" s="66" t="str">
        <f t="shared" si="0"/>
        <v>Passed</v>
      </c>
      <c r="G11" s="67">
        <f t="shared" si="1"/>
        <v>88</v>
      </c>
      <c r="H11" s="68"/>
      <c r="I11" s="68"/>
      <c r="J11" s="68"/>
      <c r="K11" s="68"/>
      <c r="L11" s="72"/>
      <c r="M11" s="72"/>
      <c r="N11" s="72"/>
      <c r="O11" s="72"/>
      <c r="P11" s="72"/>
      <c r="Q11" s="72"/>
      <c r="R11" s="68"/>
      <c r="S11" s="72"/>
      <c r="T11" s="68"/>
      <c r="U11" s="72"/>
      <c r="V11" s="68"/>
      <c r="W11" s="82"/>
      <c r="X11" s="72"/>
      <c r="Y11" s="87"/>
      <c r="Z11" s="88"/>
      <c r="AB11" s="72"/>
      <c r="AC11" s="53"/>
      <c r="AD11" s="68"/>
      <c r="AE11" s="89"/>
      <c r="AF11" s="89"/>
    </row>
    <row r="12" spans="1:32" s="53" customFormat="1" ht="12.75">
      <c r="A12" s="65">
        <f t="shared" si="2"/>
        <v>4</v>
      </c>
      <c r="B12" s="59" t="s">
        <v>23</v>
      </c>
      <c r="C12" s="60">
        <f>'1st Quarter'!BA14</f>
        <v>77</v>
      </c>
      <c r="D12" s="66" t="str">
        <f t="shared" si="0"/>
        <v>Passed</v>
      </c>
      <c r="E12" s="62">
        <f>'2nd Quarter'!BA14</f>
        <v>89</v>
      </c>
      <c r="F12" s="66" t="str">
        <f t="shared" si="0"/>
        <v>Passed</v>
      </c>
      <c r="G12" s="67">
        <f t="shared" si="1"/>
        <v>83</v>
      </c>
      <c r="H12" s="68"/>
      <c r="I12" s="68"/>
      <c r="J12" s="68"/>
      <c r="K12" s="68"/>
      <c r="L12" s="72"/>
      <c r="M12" s="72"/>
      <c r="N12" s="72"/>
      <c r="O12" s="72"/>
      <c r="P12" s="72"/>
      <c r="Q12" s="72"/>
      <c r="R12" s="68"/>
      <c r="S12" s="72"/>
      <c r="T12" s="68"/>
      <c r="U12" s="72"/>
      <c r="V12" s="68"/>
      <c r="W12" s="82"/>
      <c r="X12" s="72"/>
      <c r="Y12" s="87"/>
      <c r="Z12" s="88"/>
      <c r="AB12" s="72"/>
      <c r="AD12" s="68"/>
      <c r="AE12" s="68"/>
      <c r="AF12" s="68"/>
    </row>
    <row r="13" spans="1:32" s="53" customFormat="1" ht="12.75">
      <c r="A13" s="65">
        <f t="shared" si="2"/>
        <v>5</v>
      </c>
      <c r="B13" s="59" t="s">
        <v>24</v>
      </c>
      <c r="C13" s="60">
        <f>'1st Quarter'!BA15</f>
        <v>80</v>
      </c>
      <c r="D13" s="66" t="str">
        <f t="shared" si="0"/>
        <v>Passed</v>
      </c>
      <c r="E13" s="62">
        <f>'2nd Quarter'!BA15</f>
        <v>89</v>
      </c>
      <c r="F13" s="66" t="str">
        <f t="shared" si="0"/>
        <v>Passed</v>
      </c>
      <c r="G13" s="67">
        <f t="shared" si="1"/>
        <v>84.5</v>
      </c>
      <c r="H13" s="68"/>
      <c r="I13" s="68"/>
      <c r="J13" s="68"/>
      <c r="K13" s="68"/>
      <c r="L13" s="72"/>
      <c r="M13" s="72"/>
      <c r="N13" s="72"/>
      <c r="O13" s="72"/>
      <c r="P13" s="72"/>
      <c r="Q13" s="72"/>
      <c r="R13" s="68"/>
      <c r="S13" s="72"/>
      <c r="T13" s="68"/>
      <c r="U13" s="72"/>
      <c r="V13" s="68"/>
      <c r="W13" s="82"/>
      <c r="X13" s="72"/>
      <c r="Y13" s="87"/>
      <c r="Z13" s="88"/>
      <c r="AB13" s="72"/>
      <c r="AD13" s="68"/>
      <c r="AE13" s="68"/>
      <c r="AF13" s="68"/>
    </row>
    <row r="14" spans="1:32" s="53" customFormat="1" ht="12.75">
      <c r="A14" s="65">
        <f t="shared" si="2"/>
        <v>6</v>
      </c>
      <c r="B14" s="59" t="s">
        <v>26</v>
      </c>
      <c r="C14" s="60">
        <f>'1st Quarter'!BA16</f>
        <v>94</v>
      </c>
      <c r="D14" s="66" t="str">
        <f t="shared" si="0"/>
        <v>Passed</v>
      </c>
      <c r="E14" s="62">
        <f>'2nd Quarter'!BA16</f>
        <v>96</v>
      </c>
      <c r="F14" s="66" t="str">
        <f t="shared" si="0"/>
        <v>Passed</v>
      </c>
      <c r="G14" s="67">
        <f t="shared" si="1"/>
        <v>95</v>
      </c>
      <c r="H14" s="68"/>
      <c r="I14" s="68"/>
      <c r="J14" s="68"/>
      <c r="K14" s="68"/>
      <c r="L14" s="72"/>
      <c r="M14" s="72"/>
      <c r="N14" s="72"/>
      <c r="O14" s="72"/>
      <c r="P14" s="72"/>
      <c r="Q14" s="72"/>
      <c r="R14" s="68"/>
      <c r="S14" s="72"/>
      <c r="T14" s="68"/>
      <c r="U14" s="72"/>
      <c r="V14" s="68"/>
      <c r="W14" s="82"/>
      <c r="X14" s="72"/>
      <c r="Y14" s="87"/>
      <c r="Z14" s="88"/>
      <c r="AB14" s="72"/>
      <c r="AD14" s="68"/>
      <c r="AE14" s="68"/>
      <c r="AF14" s="68"/>
    </row>
    <row r="15" spans="1:32" s="53" customFormat="1" ht="12.75">
      <c r="A15" s="65">
        <f t="shared" si="2"/>
        <v>7</v>
      </c>
      <c r="B15" s="59" t="s">
        <v>27</v>
      </c>
      <c r="C15" s="60">
        <f>'1st Quarter'!BA17</f>
        <v>86</v>
      </c>
      <c r="D15" s="66" t="str">
        <f t="shared" si="0"/>
        <v>Passed</v>
      </c>
      <c r="E15" s="62">
        <f>'2nd Quarter'!BA17</f>
        <v>91</v>
      </c>
      <c r="F15" s="66" t="str">
        <f t="shared" si="0"/>
        <v>Passed</v>
      </c>
      <c r="G15" s="67">
        <f t="shared" si="1"/>
        <v>88.5</v>
      </c>
      <c r="H15" s="68"/>
      <c r="I15" s="68"/>
      <c r="J15" s="68"/>
      <c r="K15" s="68"/>
      <c r="L15" s="72"/>
      <c r="M15" s="72"/>
      <c r="N15" s="72"/>
      <c r="O15" s="72"/>
      <c r="P15" s="72"/>
      <c r="Q15" s="72"/>
      <c r="R15" s="68"/>
      <c r="S15" s="72"/>
      <c r="T15" s="68"/>
      <c r="U15" s="72"/>
      <c r="V15" s="68"/>
      <c r="W15" s="82"/>
      <c r="X15" s="72"/>
      <c r="Y15" s="87"/>
      <c r="Z15" s="88"/>
      <c r="AB15" s="72"/>
      <c r="AD15" s="68"/>
      <c r="AE15" s="68"/>
      <c r="AF15" s="68"/>
    </row>
    <row r="16" spans="1:32" s="53" customFormat="1" ht="12.75">
      <c r="A16" s="65">
        <f t="shared" si="2"/>
        <v>8</v>
      </c>
      <c r="B16" s="59" t="s">
        <v>28</v>
      </c>
      <c r="C16" s="60">
        <f>'1st Quarter'!BA18</f>
        <v>84</v>
      </c>
      <c r="D16" s="66" t="str">
        <f t="shared" si="0"/>
        <v>Passed</v>
      </c>
      <c r="E16" s="62">
        <f>'2nd Quarter'!BA18</f>
        <v>93</v>
      </c>
      <c r="F16" s="66" t="str">
        <f t="shared" si="0"/>
        <v>Passed</v>
      </c>
      <c r="G16" s="67">
        <f t="shared" si="1"/>
        <v>88.5</v>
      </c>
      <c r="H16" s="68"/>
      <c r="I16" s="68"/>
      <c r="J16" s="68"/>
      <c r="K16" s="68"/>
      <c r="L16" s="72"/>
      <c r="M16" s="72"/>
      <c r="N16" s="72"/>
      <c r="O16" s="72"/>
      <c r="P16" s="72"/>
      <c r="Q16" s="72"/>
      <c r="R16" s="68"/>
      <c r="S16" s="72"/>
      <c r="T16" s="68"/>
      <c r="U16" s="72"/>
      <c r="V16" s="68"/>
      <c r="W16" s="82"/>
      <c r="X16" s="72"/>
      <c r="Y16" s="87"/>
      <c r="Z16" s="88"/>
      <c r="AB16" s="72"/>
      <c r="AD16" s="68"/>
      <c r="AE16" s="68"/>
      <c r="AF16" s="68"/>
    </row>
    <row r="17" spans="1:32" s="53" customFormat="1" ht="12.75">
      <c r="A17" s="65">
        <f t="shared" si="2"/>
        <v>9</v>
      </c>
      <c r="B17" s="59" t="s">
        <v>29</v>
      </c>
      <c r="C17" s="60">
        <f>'1st Quarter'!BA19</f>
        <v>96</v>
      </c>
      <c r="D17" s="66" t="str">
        <f t="shared" si="0"/>
        <v>Passed</v>
      </c>
      <c r="E17" s="62">
        <f>'2nd Quarter'!BA19</f>
        <v>92</v>
      </c>
      <c r="F17" s="66" t="str">
        <f t="shared" si="0"/>
        <v>Passed</v>
      </c>
      <c r="G17" s="67">
        <f t="shared" si="1"/>
        <v>94</v>
      </c>
      <c r="H17" s="68"/>
      <c r="I17" s="68"/>
      <c r="J17" s="68"/>
      <c r="K17" s="68"/>
      <c r="L17" s="72"/>
      <c r="M17" s="72"/>
      <c r="N17" s="72"/>
      <c r="O17" s="72"/>
      <c r="P17" s="72"/>
      <c r="Q17" s="72"/>
      <c r="R17" s="68"/>
      <c r="S17" s="72"/>
      <c r="T17" s="68"/>
      <c r="U17" s="72"/>
      <c r="V17" s="68"/>
      <c r="W17" s="82"/>
      <c r="X17" s="72"/>
      <c r="Y17" s="87"/>
      <c r="Z17" s="88"/>
      <c r="AB17" s="72"/>
      <c r="AD17" s="68"/>
      <c r="AE17" s="68"/>
      <c r="AF17" s="68"/>
    </row>
    <row r="18" spans="1:32" s="53" customFormat="1" ht="12.75">
      <c r="A18" s="65">
        <f t="shared" si="2"/>
        <v>10</v>
      </c>
      <c r="B18" s="59" t="s">
        <v>30</v>
      </c>
      <c r="C18" s="60">
        <f>'1st Quarter'!BA20</f>
        <v>93</v>
      </c>
      <c r="D18" s="66" t="str">
        <f t="shared" si="0"/>
        <v>Passed</v>
      </c>
      <c r="E18" s="62">
        <f>'2nd Quarter'!BA20</f>
        <v>90</v>
      </c>
      <c r="F18" s="66" t="str">
        <f t="shared" si="0"/>
        <v>Passed</v>
      </c>
      <c r="G18" s="67">
        <f t="shared" si="1"/>
        <v>91.5</v>
      </c>
      <c r="H18" s="64"/>
      <c r="I18" s="68"/>
      <c r="J18" s="68"/>
      <c r="K18" s="68"/>
      <c r="L18" s="72"/>
      <c r="M18" s="72"/>
      <c r="N18" s="72"/>
      <c r="O18" s="72"/>
      <c r="P18" s="72"/>
      <c r="Q18" s="72"/>
      <c r="R18" s="68"/>
      <c r="S18" s="72"/>
      <c r="T18" s="68"/>
      <c r="U18" s="72"/>
      <c r="V18" s="68"/>
      <c r="W18" s="82"/>
      <c r="X18" s="72"/>
      <c r="Y18" s="87"/>
      <c r="Z18" s="88"/>
      <c r="AB18" s="72"/>
      <c r="AD18" s="68"/>
      <c r="AE18" s="68"/>
      <c r="AF18" s="68"/>
    </row>
    <row r="19" spans="1:32" s="53" customFormat="1" ht="25.5">
      <c r="A19" s="65">
        <f t="shared" si="2"/>
        <v>11</v>
      </c>
      <c r="B19" s="59" t="s">
        <v>31</v>
      </c>
      <c r="C19" s="60">
        <f>'1st Quarter'!BA21</f>
        <v>83</v>
      </c>
      <c r="D19" s="66" t="str">
        <f t="shared" si="0"/>
        <v>Passed</v>
      </c>
      <c r="E19" s="62">
        <f>'2nd Quarter'!BA21</f>
        <v>89</v>
      </c>
      <c r="F19" s="66" t="str">
        <f t="shared" si="0"/>
        <v>Passed</v>
      </c>
      <c r="G19" s="67">
        <f t="shared" si="1"/>
        <v>86</v>
      </c>
      <c r="H19" s="68"/>
      <c r="I19" s="68"/>
      <c r="J19" s="68"/>
      <c r="K19" s="68"/>
      <c r="L19" s="72"/>
      <c r="M19" s="72"/>
      <c r="N19" s="72"/>
      <c r="O19" s="72"/>
      <c r="P19" s="72"/>
      <c r="Q19" s="72"/>
      <c r="R19" s="68"/>
      <c r="S19" s="72"/>
      <c r="T19" s="68"/>
      <c r="U19" s="72"/>
      <c r="V19" s="68"/>
      <c r="W19" s="82"/>
      <c r="X19" s="72"/>
      <c r="Y19" s="87"/>
      <c r="Z19" s="88"/>
      <c r="AB19" s="72"/>
      <c r="AD19" s="68"/>
      <c r="AE19" s="68"/>
      <c r="AF19" s="68"/>
    </row>
    <row r="20" spans="1:32" s="53" customFormat="1" ht="12.75">
      <c r="A20" s="65">
        <f t="shared" si="2"/>
        <v>12</v>
      </c>
      <c r="B20" s="59" t="s">
        <v>32</v>
      </c>
      <c r="C20" s="60">
        <f>'1st Quarter'!BA22</f>
        <v>75</v>
      </c>
      <c r="D20" s="66" t="str">
        <f t="shared" si="0"/>
        <v>Passed</v>
      </c>
      <c r="E20" s="62">
        <f>'2nd Quarter'!BA22</f>
        <v>91</v>
      </c>
      <c r="F20" s="66" t="str">
        <f t="shared" si="0"/>
        <v>Passed</v>
      </c>
      <c r="G20" s="67">
        <f t="shared" si="1"/>
        <v>83</v>
      </c>
      <c r="H20" s="68"/>
      <c r="I20" s="68"/>
      <c r="J20" s="68"/>
      <c r="K20" s="68"/>
      <c r="L20" s="72"/>
      <c r="M20" s="72"/>
      <c r="N20" s="72"/>
      <c r="O20" s="72"/>
      <c r="P20" s="72"/>
      <c r="Q20" s="72"/>
      <c r="R20" s="68"/>
      <c r="S20" s="72"/>
      <c r="T20" s="68"/>
      <c r="U20" s="72"/>
      <c r="V20" s="68"/>
      <c r="W20" s="82"/>
      <c r="X20" s="72"/>
      <c r="Y20" s="87"/>
      <c r="Z20" s="88"/>
      <c r="AB20" s="72"/>
      <c r="AD20" s="68"/>
      <c r="AE20" s="68"/>
      <c r="AF20" s="68"/>
    </row>
    <row r="21" spans="1:32" s="53" customFormat="1" ht="12.75">
      <c r="A21" s="65">
        <f t="shared" si="2"/>
        <v>13</v>
      </c>
      <c r="B21" s="59" t="s">
        <v>33</v>
      </c>
      <c r="C21" s="60">
        <f>'1st Quarter'!BA23</f>
        <v>89</v>
      </c>
      <c r="D21" s="66" t="str">
        <f t="shared" si="0"/>
        <v>Passed</v>
      </c>
      <c r="E21" s="62">
        <f>'2nd Quarter'!BA23</f>
        <v>90</v>
      </c>
      <c r="F21" s="66" t="str">
        <f t="shared" si="0"/>
        <v>Passed</v>
      </c>
      <c r="G21" s="67">
        <f t="shared" si="1"/>
        <v>89.5</v>
      </c>
      <c r="H21" s="68"/>
      <c r="I21" s="68"/>
      <c r="J21" s="68"/>
      <c r="K21" s="68"/>
      <c r="L21" s="72"/>
      <c r="M21" s="72"/>
      <c r="N21" s="72"/>
      <c r="O21" s="72"/>
      <c r="P21" s="72"/>
      <c r="Q21" s="72"/>
      <c r="R21" s="68"/>
      <c r="S21" s="72"/>
      <c r="T21" s="68"/>
      <c r="U21" s="72"/>
      <c r="V21" s="68"/>
      <c r="W21" s="82"/>
      <c r="X21" s="72"/>
      <c r="Y21" s="87"/>
      <c r="Z21" s="88"/>
      <c r="AB21" s="72"/>
      <c r="AD21" s="68"/>
      <c r="AE21" s="68"/>
      <c r="AF21" s="68"/>
    </row>
    <row r="22" spans="1:32" s="53" customFormat="1" ht="12.75">
      <c r="A22" s="65">
        <f t="shared" si="2"/>
        <v>14</v>
      </c>
      <c r="B22" s="59" t="s">
        <v>34</v>
      </c>
      <c r="C22" s="60">
        <f>'1st Quarter'!BA24</f>
        <v>88</v>
      </c>
      <c r="D22" s="66" t="str">
        <f t="shared" si="0"/>
        <v>Passed</v>
      </c>
      <c r="E22" s="62">
        <f>'2nd Quarter'!BA24</f>
        <v>90</v>
      </c>
      <c r="F22" s="66" t="str">
        <f t="shared" si="0"/>
        <v>Passed</v>
      </c>
      <c r="G22" s="67">
        <f t="shared" si="1"/>
        <v>89</v>
      </c>
      <c r="H22" s="64"/>
      <c r="I22" s="68"/>
      <c r="J22" s="68"/>
      <c r="K22" s="68"/>
      <c r="L22" s="72"/>
      <c r="M22" s="72"/>
      <c r="N22" s="72"/>
      <c r="O22" s="72"/>
      <c r="P22" s="72"/>
      <c r="Q22" s="72"/>
      <c r="R22" s="68"/>
      <c r="S22" s="72"/>
      <c r="T22" s="68"/>
      <c r="U22" s="72"/>
      <c r="V22" s="68"/>
      <c r="W22" s="82"/>
      <c r="X22" s="72"/>
      <c r="Y22" s="87"/>
      <c r="Z22" s="88"/>
      <c r="AB22" s="72"/>
      <c r="AD22" s="68"/>
      <c r="AE22" s="68"/>
      <c r="AF22" s="68"/>
    </row>
    <row r="23" spans="1:32" s="53" customFormat="1" ht="12.75">
      <c r="A23" s="65">
        <f t="shared" si="2"/>
        <v>15</v>
      </c>
      <c r="B23" s="59" t="s">
        <v>35</v>
      </c>
      <c r="C23" s="60">
        <f>'1st Quarter'!BA25</f>
        <v>84</v>
      </c>
      <c r="D23" s="66" t="str">
        <f t="shared" si="0"/>
        <v>Passed</v>
      </c>
      <c r="E23" s="62">
        <f>'2nd Quarter'!BA25</f>
        <v>91</v>
      </c>
      <c r="F23" s="66" t="str">
        <f t="shared" si="0"/>
        <v>Passed</v>
      </c>
      <c r="G23" s="67">
        <f t="shared" si="1"/>
        <v>87.5</v>
      </c>
      <c r="H23" s="64"/>
      <c r="I23" s="68"/>
      <c r="J23" s="68"/>
      <c r="K23" s="68"/>
      <c r="L23" s="72"/>
      <c r="M23" s="72"/>
      <c r="N23" s="72"/>
      <c r="O23" s="72"/>
      <c r="P23" s="72"/>
      <c r="Q23" s="72"/>
      <c r="R23" s="68"/>
      <c r="S23" s="72"/>
      <c r="T23" s="68"/>
      <c r="U23" s="72"/>
      <c r="V23" s="68"/>
      <c r="W23" s="82"/>
      <c r="X23" s="72"/>
      <c r="Y23" s="87"/>
      <c r="Z23" s="88"/>
      <c r="AB23" s="72"/>
      <c r="AD23" s="68"/>
      <c r="AE23" s="68"/>
      <c r="AF23" s="68"/>
    </row>
    <row r="24" spans="1:32" s="53" customFormat="1" ht="12.75">
      <c r="A24" s="65">
        <f t="shared" si="2"/>
        <v>16</v>
      </c>
      <c r="B24" s="59" t="s">
        <v>36</v>
      </c>
      <c r="C24" s="60">
        <f>'1st Quarter'!BA26</f>
        <v>76</v>
      </c>
      <c r="D24" s="66" t="str">
        <f t="shared" si="0"/>
        <v>Passed</v>
      </c>
      <c r="E24" s="62">
        <f>'2nd Quarter'!BA26</f>
        <v>92</v>
      </c>
      <c r="F24" s="66" t="str">
        <f t="shared" si="0"/>
        <v>Passed</v>
      </c>
      <c r="G24" s="67">
        <f t="shared" si="1"/>
        <v>84</v>
      </c>
      <c r="H24" s="68"/>
      <c r="I24" s="68"/>
      <c r="J24" s="68"/>
      <c r="K24" s="68"/>
      <c r="L24" s="72"/>
      <c r="M24" s="72"/>
      <c r="N24" s="72"/>
      <c r="O24" s="72"/>
      <c r="P24" s="72"/>
      <c r="Q24" s="72"/>
      <c r="R24" s="68"/>
      <c r="S24" s="72"/>
      <c r="T24" s="68"/>
      <c r="U24" s="72"/>
      <c r="V24" s="68"/>
      <c r="W24" s="82"/>
      <c r="X24" s="72"/>
      <c r="Y24" s="87"/>
      <c r="Z24" s="88"/>
      <c r="AB24" s="72"/>
      <c r="AD24" s="68"/>
      <c r="AE24" s="68"/>
      <c r="AF24" s="68"/>
    </row>
    <row r="25" spans="1:32" s="53" customFormat="1" ht="12.75">
      <c r="A25" s="65">
        <f t="shared" si="2"/>
        <v>17</v>
      </c>
      <c r="B25" s="59" t="s">
        <v>37</v>
      </c>
      <c r="C25" s="60">
        <f>'1st Quarter'!BA27</f>
        <v>79</v>
      </c>
      <c r="D25" s="66" t="str">
        <f t="shared" si="0"/>
        <v>Passed</v>
      </c>
      <c r="E25" s="62">
        <f>'2nd Quarter'!BA27</f>
        <v>86</v>
      </c>
      <c r="F25" s="66" t="str">
        <f t="shared" si="0"/>
        <v>Passed</v>
      </c>
      <c r="G25" s="67">
        <f t="shared" si="1"/>
        <v>82.5</v>
      </c>
      <c r="H25" s="68"/>
      <c r="I25" s="79"/>
      <c r="J25" s="68"/>
      <c r="K25" s="68"/>
      <c r="L25" s="72"/>
      <c r="M25" s="72"/>
      <c r="N25" s="72"/>
      <c r="O25" s="72"/>
      <c r="P25" s="72"/>
      <c r="Q25" s="72"/>
      <c r="R25" s="68"/>
      <c r="S25" s="72"/>
      <c r="T25" s="68"/>
      <c r="U25" s="72"/>
      <c r="V25" s="68"/>
      <c r="W25" s="82"/>
      <c r="X25" s="72"/>
      <c r="Y25" s="87"/>
      <c r="Z25" s="88"/>
      <c r="AB25" s="72"/>
      <c r="AD25" s="68"/>
      <c r="AE25" s="68"/>
      <c r="AF25" s="68"/>
    </row>
    <row r="26" spans="1:32" s="53" customFormat="1" ht="12.75">
      <c r="A26" s="65">
        <f t="shared" si="2"/>
        <v>18</v>
      </c>
      <c r="B26" s="59" t="s">
        <v>38</v>
      </c>
      <c r="C26" s="60">
        <f>'1st Quarter'!BA28</f>
        <v>85</v>
      </c>
      <c r="D26" s="66" t="str">
        <f t="shared" si="0"/>
        <v>Passed</v>
      </c>
      <c r="E26" s="62">
        <f>'2nd Quarter'!BA28</f>
        <v>90</v>
      </c>
      <c r="F26" s="66" t="str">
        <f t="shared" si="0"/>
        <v>Passed</v>
      </c>
      <c r="G26" s="67">
        <f t="shared" si="1"/>
        <v>87.5</v>
      </c>
      <c r="H26" s="68"/>
      <c r="I26" s="79"/>
      <c r="J26" s="68"/>
      <c r="K26" s="68"/>
      <c r="L26" s="72"/>
      <c r="M26" s="72"/>
      <c r="N26" s="72"/>
      <c r="O26" s="72"/>
      <c r="P26" s="72"/>
      <c r="Q26" s="72"/>
      <c r="R26" s="68"/>
      <c r="S26" s="72"/>
      <c r="T26" s="68"/>
      <c r="U26" s="72"/>
      <c r="V26" s="68"/>
      <c r="W26" s="82"/>
      <c r="X26" s="72"/>
      <c r="Y26" s="87"/>
      <c r="Z26" s="88"/>
      <c r="AB26" s="72"/>
      <c r="AD26" s="68"/>
      <c r="AE26" s="68"/>
      <c r="AF26" s="68"/>
    </row>
    <row r="27" spans="1:32" s="53" customFormat="1" ht="12.75">
      <c r="A27" s="65">
        <f t="shared" si="2"/>
        <v>19</v>
      </c>
      <c r="B27" s="59" t="s">
        <v>39</v>
      </c>
      <c r="C27" s="60">
        <f>'1st Quarter'!BA29</f>
        <v>92</v>
      </c>
      <c r="D27" s="66" t="str">
        <f t="shared" si="0"/>
        <v>Passed</v>
      </c>
      <c r="E27" s="62">
        <f>'2nd Quarter'!BA29</f>
        <v>92</v>
      </c>
      <c r="F27" s="66" t="str">
        <f t="shared" si="0"/>
        <v>Passed</v>
      </c>
      <c r="G27" s="67">
        <f t="shared" si="1"/>
        <v>92</v>
      </c>
      <c r="H27" s="68"/>
      <c r="I27" s="68"/>
      <c r="J27" s="68"/>
      <c r="K27" s="68"/>
      <c r="L27" s="72"/>
      <c r="M27" s="72"/>
      <c r="N27" s="72"/>
      <c r="O27" s="72"/>
      <c r="P27" s="72"/>
      <c r="Q27" s="72"/>
      <c r="R27" s="68"/>
      <c r="S27" s="72"/>
      <c r="T27" s="68"/>
      <c r="U27" s="72"/>
      <c r="V27" s="68"/>
      <c r="W27" s="82"/>
      <c r="X27" s="72"/>
      <c r="Y27" s="87"/>
      <c r="Z27" s="88"/>
      <c r="AB27" s="72"/>
      <c r="AD27" s="68"/>
      <c r="AE27" s="68"/>
      <c r="AF27" s="68"/>
    </row>
    <row r="28" spans="1:32" s="53" customFormat="1" ht="12.75">
      <c r="A28" s="65">
        <f t="shared" si="2"/>
        <v>20</v>
      </c>
      <c r="B28" s="59" t="s">
        <v>40</v>
      </c>
      <c r="C28" s="60">
        <f>'1st Quarter'!BA30</f>
        <v>90</v>
      </c>
      <c r="D28" s="66" t="str">
        <f t="shared" si="0"/>
        <v>Passed</v>
      </c>
      <c r="E28" s="62">
        <f>'2nd Quarter'!BA30</f>
        <v>92</v>
      </c>
      <c r="F28" s="66" t="str">
        <f t="shared" si="0"/>
        <v>Passed</v>
      </c>
      <c r="G28" s="67">
        <f t="shared" si="1"/>
        <v>91</v>
      </c>
      <c r="H28" s="68"/>
      <c r="I28" s="68"/>
      <c r="J28" s="68"/>
      <c r="K28" s="68"/>
      <c r="L28" s="72"/>
      <c r="M28" s="72"/>
      <c r="N28" s="72"/>
      <c r="O28" s="72"/>
      <c r="P28" s="72"/>
      <c r="Q28" s="72"/>
      <c r="R28" s="68"/>
      <c r="S28" s="72"/>
      <c r="T28" s="68"/>
      <c r="U28" s="72"/>
      <c r="V28" s="68"/>
      <c r="W28" s="82"/>
      <c r="X28" s="72"/>
      <c r="Y28" s="87"/>
      <c r="Z28" s="88"/>
      <c r="AB28" s="72"/>
      <c r="AD28" s="68"/>
      <c r="AE28" s="68"/>
      <c r="AF28" s="68"/>
    </row>
    <row r="29" spans="1:32" s="53" customFormat="1" ht="12.75">
      <c r="A29" s="65">
        <f t="shared" si="2"/>
        <v>21</v>
      </c>
      <c r="B29" s="59" t="s">
        <v>41</v>
      </c>
      <c r="C29" s="60">
        <f>'1st Quarter'!BA31</f>
        <v>71</v>
      </c>
      <c r="D29" s="66" t="str">
        <f t="shared" si="0"/>
        <v>Failed</v>
      </c>
      <c r="E29" s="62">
        <f>'2nd Quarter'!BA31</f>
        <v>89</v>
      </c>
      <c r="F29" s="66" t="str">
        <f t="shared" si="0"/>
        <v>Passed</v>
      </c>
      <c r="G29" s="67">
        <f t="shared" si="1"/>
        <v>80</v>
      </c>
      <c r="H29" s="64"/>
      <c r="I29" s="68"/>
      <c r="J29" s="68"/>
      <c r="K29" s="68"/>
      <c r="L29" s="72"/>
      <c r="M29" s="72"/>
      <c r="N29" s="72"/>
      <c r="O29" s="72"/>
      <c r="P29" s="72"/>
      <c r="Q29" s="72"/>
      <c r="R29" s="68"/>
      <c r="S29" s="72"/>
      <c r="T29" s="68"/>
      <c r="U29" s="72"/>
      <c r="V29" s="68"/>
      <c r="W29" s="82"/>
      <c r="X29" s="72"/>
      <c r="Y29" s="87"/>
      <c r="Z29" s="88"/>
      <c r="AB29" s="72"/>
      <c r="AD29" s="68"/>
      <c r="AE29" s="68"/>
      <c r="AF29" s="68"/>
    </row>
    <row r="30" spans="1:32" s="53" customFormat="1" ht="12.75">
      <c r="A30" s="65">
        <f t="shared" si="2"/>
        <v>22</v>
      </c>
      <c r="B30" s="59" t="s">
        <v>42</v>
      </c>
      <c r="C30" s="60">
        <f>'1st Quarter'!BA32</f>
        <v>90</v>
      </c>
      <c r="D30" s="66" t="str">
        <f t="shared" si="0"/>
        <v>Passed</v>
      </c>
      <c r="E30" s="62">
        <f>'2nd Quarter'!BA32</f>
        <v>93</v>
      </c>
      <c r="F30" s="66" t="str">
        <f t="shared" si="0"/>
        <v>Passed</v>
      </c>
      <c r="G30" s="67">
        <f t="shared" si="1"/>
        <v>91.5</v>
      </c>
      <c r="H30" s="68"/>
      <c r="I30" s="68"/>
      <c r="J30" s="68"/>
      <c r="K30" s="68"/>
      <c r="L30" s="72"/>
      <c r="M30" s="72"/>
      <c r="N30" s="72"/>
      <c r="O30" s="72"/>
      <c r="P30" s="72"/>
      <c r="Q30" s="72"/>
      <c r="R30" s="68"/>
      <c r="S30" s="72"/>
      <c r="T30" s="68"/>
      <c r="U30" s="72"/>
      <c r="V30" s="68"/>
      <c r="W30" s="82"/>
      <c r="X30" s="72"/>
      <c r="Y30" s="87"/>
      <c r="Z30" s="88"/>
      <c r="AB30" s="72"/>
      <c r="AD30" s="68"/>
      <c r="AE30" s="68"/>
      <c r="AF30" s="68"/>
    </row>
    <row r="31" spans="1:32" s="53" customFormat="1" ht="12.75">
      <c r="A31" s="65">
        <f t="shared" si="2"/>
        <v>23</v>
      </c>
      <c r="B31" s="59" t="s">
        <v>43</v>
      </c>
      <c r="C31" s="60">
        <f>'1st Quarter'!BA33</f>
        <v>83</v>
      </c>
      <c r="D31" s="66" t="str">
        <f t="shared" si="0"/>
        <v>Passed</v>
      </c>
      <c r="E31" s="62">
        <f>'2nd Quarter'!BA33</f>
        <v>78</v>
      </c>
      <c r="F31" s="66" t="str">
        <f t="shared" si="0"/>
        <v>Passed</v>
      </c>
      <c r="G31" s="67">
        <f t="shared" si="1"/>
        <v>80.5</v>
      </c>
      <c r="H31" s="68"/>
      <c r="I31" s="68"/>
      <c r="J31" s="68"/>
      <c r="K31" s="68"/>
      <c r="L31" s="72"/>
      <c r="M31" s="72"/>
      <c r="N31" s="72"/>
      <c r="O31" s="72"/>
      <c r="P31" s="72"/>
      <c r="Q31" s="72"/>
      <c r="R31" s="68"/>
      <c r="S31" s="72"/>
      <c r="T31" s="68"/>
      <c r="U31" s="72"/>
      <c r="V31" s="68"/>
      <c r="W31" s="82"/>
      <c r="X31" s="72"/>
      <c r="Y31" s="87"/>
      <c r="Z31" s="88"/>
      <c r="AB31" s="72"/>
      <c r="AD31" s="68"/>
      <c r="AE31" s="68"/>
      <c r="AF31" s="68"/>
    </row>
    <row r="32" spans="1:32" s="53" customFormat="1" ht="12.75">
      <c r="A32" s="65">
        <f t="shared" si="2"/>
        <v>24</v>
      </c>
      <c r="B32" s="59" t="s">
        <v>44</v>
      </c>
      <c r="C32" s="60">
        <f>'1st Quarter'!BA34</f>
        <v>87</v>
      </c>
      <c r="D32" s="66" t="str">
        <f t="shared" si="0"/>
        <v>Passed</v>
      </c>
      <c r="E32" s="62">
        <f>'2nd Quarter'!BA34</f>
        <v>91</v>
      </c>
      <c r="F32" s="66" t="str">
        <f t="shared" si="0"/>
        <v>Passed</v>
      </c>
      <c r="G32" s="67">
        <f t="shared" si="1"/>
        <v>89</v>
      </c>
      <c r="H32" s="68"/>
      <c r="I32" s="68"/>
      <c r="J32" s="68"/>
      <c r="K32" s="68"/>
      <c r="L32" s="72"/>
      <c r="M32" s="72"/>
      <c r="N32" s="72"/>
      <c r="O32" s="72"/>
      <c r="P32" s="72"/>
      <c r="Q32" s="72"/>
      <c r="R32" s="68"/>
      <c r="S32" s="72"/>
      <c r="T32" s="68"/>
      <c r="U32" s="72"/>
      <c r="V32" s="68"/>
      <c r="W32" s="82"/>
      <c r="X32" s="72"/>
      <c r="Y32" s="87"/>
      <c r="Z32" s="88"/>
      <c r="AB32" s="72"/>
      <c r="AD32" s="68"/>
      <c r="AE32" s="68"/>
      <c r="AF32" s="68"/>
    </row>
    <row r="33" spans="1:32" s="53" customFormat="1" ht="12.75">
      <c r="A33" s="65">
        <f t="shared" si="2"/>
        <v>25</v>
      </c>
      <c r="B33" s="59" t="s">
        <v>45</v>
      </c>
      <c r="C33" s="60">
        <f>'1st Quarter'!BA35</f>
        <v>85</v>
      </c>
      <c r="D33" s="66" t="str">
        <f t="shared" si="0"/>
        <v>Passed</v>
      </c>
      <c r="E33" s="62">
        <f>'2nd Quarter'!BA35</f>
        <v>90</v>
      </c>
      <c r="F33" s="66" t="str">
        <f t="shared" si="0"/>
        <v>Passed</v>
      </c>
      <c r="G33" s="67">
        <f t="shared" si="1"/>
        <v>87.5</v>
      </c>
      <c r="H33" s="68"/>
      <c r="I33" s="68"/>
      <c r="J33" s="68"/>
      <c r="K33" s="68"/>
      <c r="L33" s="72"/>
      <c r="M33" s="72"/>
      <c r="N33" s="72"/>
      <c r="O33" s="72"/>
      <c r="P33" s="72"/>
      <c r="Q33" s="72"/>
      <c r="R33" s="68"/>
      <c r="S33" s="72"/>
      <c r="T33" s="68"/>
      <c r="U33" s="72"/>
      <c r="V33" s="68"/>
      <c r="W33" s="82"/>
      <c r="X33" s="72"/>
      <c r="Y33" s="87"/>
      <c r="Z33" s="88"/>
      <c r="AB33" s="72"/>
      <c r="AD33" s="68"/>
      <c r="AE33" s="68"/>
      <c r="AF33" s="68"/>
    </row>
    <row r="34" spans="1:32" s="53" customFormat="1" ht="12.75">
      <c r="A34" s="65">
        <f t="shared" si="2"/>
        <v>26</v>
      </c>
      <c r="B34" s="59" t="s">
        <v>46</v>
      </c>
      <c r="C34" s="60">
        <f>'1st Quarter'!BA36</f>
        <v>88</v>
      </c>
      <c r="D34" s="66" t="str">
        <f t="shared" si="0"/>
        <v>Passed</v>
      </c>
      <c r="E34" s="62">
        <f>'2nd Quarter'!BA36</f>
        <v>91</v>
      </c>
      <c r="F34" s="66" t="str">
        <f t="shared" si="0"/>
        <v>Passed</v>
      </c>
      <c r="G34" s="67">
        <f t="shared" si="1"/>
        <v>89.5</v>
      </c>
      <c r="H34" s="68"/>
      <c r="I34" s="68"/>
      <c r="J34" s="68"/>
      <c r="K34" s="68"/>
      <c r="L34" s="72"/>
      <c r="M34" s="72"/>
      <c r="N34" s="72"/>
      <c r="O34" s="72"/>
      <c r="P34" s="72"/>
      <c r="Q34" s="72"/>
      <c r="R34" s="68"/>
      <c r="S34" s="72"/>
      <c r="T34" s="68"/>
      <c r="U34" s="72"/>
      <c r="V34" s="68"/>
      <c r="W34" s="82"/>
      <c r="X34" s="72"/>
      <c r="Y34" s="87"/>
      <c r="Z34" s="88"/>
      <c r="AB34" s="72"/>
      <c r="AD34" s="68"/>
      <c r="AE34" s="68"/>
      <c r="AF34" s="68"/>
    </row>
    <row r="35" spans="1:32" s="53" customFormat="1" ht="12.75">
      <c r="A35" s="65">
        <f t="shared" si="2"/>
        <v>27</v>
      </c>
      <c r="B35" s="69" t="s">
        <v>47</v>
      </c>
      <c r="C35" s="60">
        <f>'1st Quarter'!BA37</f>
        <v>83</v>
      </c>
      <c r="D35" s="66" t="str">
        <f t="shared" si="0"/>
        <v>Passed</v>
      </c>
      <c r="E35" s="62">
        <f>'2nd Quarter'!BA37</f>
        <v>75</v>
      </c>
      <c r="F35" s="66" t="str">
        <f t="shared" si="0"/>
        <v>Passed</v>
      </c>
      <c r="G35" s="67">
        <f t="shared" si="1"/>
        <v>79</v>
      </c>
      <c r="H35" s="68"/>
      <c r="I35" s="68"/>
      <c r="J35" s="68"/>
      <c r="K35" s="68"/>
      <c r="L35" s="72"/>
      <c r="M35" s="72"/>
      <c r="N35" s="72"/>
      <c r="O35" s="72"/>
      <c r="P35" s="72"/>
      <c r="Q35" s="72"/>
      <c r="R35" s="68"/>
      <c r="S35" s="72"/>
      <c r="T35" s="68"/>
      <c r="U35" s="72"/>
      <c r="V35" s="68"/>
      <c r="W35" s="82"/>
      <c r="X35" s="72"/>
      <c r="Y35" s="87"/>
      <c r="Z35" s="88"/>
      <c r="AB35" s="72"/>
      <c r="AD35" s="68"/>
      <c r="AE35" s="68"/>
      <c r="AF35" s="68"/>
    </row>
    <row r="36" spans="1:32" s="53" customFormat="1" ht="12.75">
      <c r="A36" s="65">
        <f t="shared" si="2"/>
        <v>28</v>
      </c>
      <c r="B36" s="69" t="s">
        <v>48</v>
      </c>
      <c r="C36" s="60">
        <f>'1st Quarter'!BA38</f>
        <v>88</v>
      </c>
      <c r="D36" s="66" t="str">
        <f t="shared" si="0"/>
        <v>Passed</v>
      </c>
      <c r="E36" s="62">
        <f>'2nd Quarter'!BA38</f>
        <v>94</v>
      </c>
      <c r="F36" s="66" t="str">
        <f t="shared" si="0"/>
        <v>Passed</v>
      </c>
      <c r="G36" s="67">
        <f t="shared" si="1"/>
        <v>91</v>
      </c>
      <c r="H36" s="68"/>
      <c r="I36" s="68"/>
      <c r="J36" s="68"/>
      <c r="K36" s="68"/>
      <c r="L36" s="72"/>
      <c r="M36" s="72"/>
      <c r="N36" s="72"/>
      <c r="O36" s="72"/>
      <c r="P36" s="72"/>
      <c r="Q36" s="72"/>
      <c r="R36" s="68"/>
      <c r="S36" s="72"/>
      <c r="T36" s="68"/>
      <c r="U36" s="72"/>
      <c r="V36" s="68"/>
      <c r="W36" s="82"/>
      <c r="X36" s="72"/>
      <c r="Y36" s="87"/>
      <c r="Z36" s="88"/>
      <c r="AB36" s="72"/>
      <c r="AD36" s="68"/>
      <c r="AE36" s="68"/>
      <c r="AF36" s="68"/>
    </row>
    <row r="37" spans="1:32" s="53" customFormat="1" ht="12.75">
      <c r="A37" s="65">
        <f t="shared" si="2"/>
        <v>29</v>
      </c>
      <c r="B37" s="69" t="s">
        <v>49</v>
      </c>
      <c r="C37" s="60">
        <f>'1st Quarter'!BA39</f>
        <v>89</v>
      </c>
      <c r="D37" s="66" t="str">
        <f t="shared" si="0"/>
        <v>Passed</v>
      </c>
      <c r="E37" s="62">
        <f>'2nd Quarter'!BA39</f>
        <v>89</v>
      </c>
      <c r="F37" s="66" t="str">
        <f t="shared" si="0"/>
        <v>Passed</v>
      </c>
      <c r="G37" s="67">
        <f t="shared" si="1"/>
        <v>89</v>
      </c>
      <c r="H37" s="64"/>
      <c r="I37" s="68"/>
      <c r="J37" s="68"/>
      <c r="K37" s="68"/>
      <c r="L37" s="72"/>
      <c r="M37" s="72"/>
      <c r="N37" s="72"/>
      <c r="O37" s="72"/>
      <c r="P37" s="72"/>
      <c r="Q37" s="72"/>
      <c r="R37" s="68"/>
      <c r="S37" s="72"/>
      <c r="T37" s="68"/>
      <c r="U37" s="72"/>
      <c r="V37" s="68"/>
      <c r="W37" s="82"/>
      <c r="X37" s="72"/>
      <c r="Y37" s="87"/>
      <c r="Z37" s="88"/>
      <c r="AB37" s="72"/>
      <c r="AD37" s="68"/>
      <c r="AE37" s="68"/>
      <c r="AF37" s="68"/>
    </row>
    <row r="38" spans="1:32" s="53" customFormat="1" ht="12.75">
      <c r="A38" s="65">
        <f t="shared" si="2"/>
        <v>30</v>
      </c>
      <c r="B38" s="69" t="s">
        <v>50</v>
      </c>
      <c r="C38" s="60">
        <f>'1st Quarter'!BA40</f>
        <v>85</v>
      </c>
      <c r="D38" s="66" t="str">
        <f t="shared" si="0"/>
        <v>Passed</v>
      </c>
      <c r="E38" s="62">
        <f>'2nd Quarter'!BA40</f>
        <v>88</v>
      </c>
      <c r="F38" s="66" t="str">
        <f t="shared" si="0"/>
        <v>Passed</v>
      </c>
      <c r="G38" s="67">
        <f t="shared" si="1"/>
        <v>86.5</v>
      </c>
      <c r="H38" s="68"/>
      <c r="I38" s="68"/>
      <c r="J38" s="68"/>
      <c r="K38" s="68"/>
      <c r="L38" s="72"/>
      <c r="M38" s="72"/>
      <c r="N38" s="72"/>
      <c r="O38" s="72"/>
      <c r="P38" s="72"/>
      <c r="Q38" s="72"/>
      <c r="R38" s="68"/>
      <c r="S38" s="72"/>
      <c r="T38" s="68"/>
      <c r="U38" s="72"/>
      <c r="V38" s="68"/>
      <c r="W38" s="82"/>
      <c r="X38" s="72"/>
      <c r="Y38" s="87"/>
      <c r="Z38" s="88"/>
      <c r="AB38" s="72"/>
      <c r="AD38" s="68"/>
      <c r="AE38" s="68"/>
      <c r="AF38" s="68"/>
    </row>
    <row r="39" spans="1:32" s="53" customFormat="1" ht="12.75">
      <c r="A39" s="65">
        <f t="shared" si="2"/>
        <v>31</v>
      </c>
      <c r="B39" s="69" t="s">
        <v>51</v>
      </c>
      <c r="C39" s="60">
        <f>'1st Quarter'!BA41</f>
        <v>89</v>
      </c>
      <c r="D39" s="66" t="str">
        <f t="shared" si="0"/>
        <v>Passed</v>
      </c>
      <c r="E39" s="62">
        <f>'2nd Quarter'!BA41</f>
        <v>94</v>
      </c>
      <c r="F39" s="66" t="str">
        <f t="shared" si="0"/>
        <v>Passed</v>
      </c>
      <c r="G39" s="67">
        <f t="shared" si="1"/>
        <v>91.5</v>
      </c>
      <c r="H39" s="64"/>
      <c r="I39" s="68"/>
      <c r="J39" s="68"/>
      <c r="K39" s="68"/>
      <c r="L39" s="72"/>
      <c r="M39" s="72"/>
      <c r="N39" s="72"/>
      <c r="O39" s="72"/>
      <c r="P39" s="72"/>
      <c r="Q39" s="72"/>
      <c r="R39" s="68"/>
      <c r="S39" s="72"/>
      <c r="T39" s="68"/>
      <c r="U39" s="72"/>
      <c r="V39" s="68"/>
      <c r="W39" s="82"/>
      <c r="X39" s="72"/>
      <c r="Y39" s="87"/>
      <c r="Z39" s="88"/>
      <c r="AB39" s="72"/>
      <c r="AD39" s="68"/>
      <c r="AE39" s="68"/>
      <c r="AF39" s="68"/>
    </row>
    <row r="40" spans="1:32" s="53" customFormat="1" ht="12.75">
      <c r="A40" s="65">
        <f t="shared" si="2"/>
        <v>32</v>
      </c>
      <c r="B40" s="59" t="s">
        <v>52</v>
      </c>
      <c r="C40" s="60">
        <f>'1st Quarter'!BA42</f>
        <v>73</v>
      </c>
      <c r="D40" s="66" t="str">
        <f t="shared" si="0"/>
        <v>Failed</v>
      </c>
      <c r="E40" s="62">
        <f>'2nd Quarter'!BA42</f>
        <v>90</v>
      </c>
      <c r="F40" s="66" t="str">
        <f t="shared" si="0"/>
        <v>Passed</v>
      </c>
      <c r="G40" s="67">
        <f t="shared" si="1"/>
        <v>81.5</v>
      </c>
      <c r="H40" s="68"/>
      <c r="I40" s="68"/>
      <c r="J40" s="68"/>
      <c r="K40" s="68"/>
      <c r="L40" s="72"/>
      <c r="M40" s="72"/>
      <c r="N40" s="72"/>
      <c r="O40" s="72"/>
      <c r="P40" s="72"/>
      <c r="Q40" s="72"/>
      <c r="R40" s="68"/>
      <c r="S40" s="72"/>
      <c r="T40" s="68"/>
      <c r="U40" s="72"/>
      <c r="V40" s="68"/>
      <c r="W40" s="82"/>
      <c r="X40" s="72"/>
      <c r="Y40" s="87"/>
      <c r="Z40" s="88"/>
      <c r="AB40" s="72"/>
      <c r="AD40" s="68"/>
      <c r="AE40" s="68"/>
      <c r="AF40" s="68"/>
    </row>
    <row r="41" spans="1:32" s="53" customFormat="1" ht="12.75">
      <c r="A41" s="65">
        <f t="shared" si="2"/>
        <v>33</v>
      </c>
      <c r="B41" s="69" t="s">
        <v>53</v>
      </c>
      <c r="C41" s="60">
        <f>'1st Quarter'!BA43</f>
        <v>93</v>
      </c>
      <c r="D41" s="66" t="str">
        <f t="shared" si="0"/>
        <v>Passed</v>
      </c>
      <c r="E41" s="62">
        <f>'2nd Quarter'!BA43</f>
        <v>87</v>
      </c>
      <c r="F41" s="66" t="str">
        <f t="shared" si="0"/>
        <v>Passed</v>
      </c>
      <c r="G41" s="67">
        <f t="shared" si="1"/>
        <v>90</v>
      </c>
      <c r="H41" s="64"/>
      <c r="I41" s="68"/>
      <c r="J41" s="68"/>
      <c r="K41" s="68"/>
      <c r="L41" s="72"/>
      <c r="M41" s="72"/>
      <c r="N41" s="72"/>
      <c r="O41" s="72"/>
      <c r="P41" s="72"/>
      <c r="Q41" s="72"/>
      <c r="R41" s="68"/>
      <c r="S41" s="72"/>
      <c r="T41" s="68"/>
      <c r="U41" s="72"/>
      <c r="V41" s="68"/>
      <c r="W41" s="82"/>
      <c r="X41" s="72"/>
      <c r="Y41" s="87"/>
      <c r="Z41" s="88"/>
      <c r="AB41" s="72"/>
      <c r="AD41" s="68"/>
      <c r="AE41" s="68"/>
      <c r="AF41" s="68"/>
    </row>
    <row r="42" spans="1:32" s="53" customFormat="1" ht="12.75">
      <c r="A42" s="65">
        <f t="shared" si="2"/>
        <v>34</v>
      </c>
      <c r="B42" s="69" t="s">
        <v>54</v>
      </c>
      <c r="C42" s="60">
        <f>'1st Quarter'!BA44</f>
        <v>93</v>
      </c>
      <c r="D42" s="66" t="str">
        <f t="shared" si="0"/>
        <v>Passed</v>
      </c>
      <c r="E42" s="62">
        <f>'2nd Quarter'!BA44</f>
        <v>90</v>
      </c>
      <c r="F42" s="66" t="str">
        <f t="shared" si="0"/>
        <v>Passed</v>
      </c>
      <c r="G42" s="67">
        <f t="shared" si="1"/>
        <v>91.5</v>
      </c>
      <c r="H42" s="68"/>
      <c r="I42" s="68"/>
      <c r="J42" s="68"/>
      <c r="K42" s="68"/>
      <c r="L42" s="72"/>
      <c r="M42" s="72"/>
      <c r="N42" s="72"/>
      <c r="O42" s="72"/>
      <c r="P42" s="72"/>
      <c r="Q42" s="72"/>
      <c r="R42" s="68"/>
      <c r="S42" s="72"/>
      <c r="T42" s="68"/>
      <c r="U42" s="72"/>
      <c r="V42" s="68"/>
      <c r="W42" s="82"/>
      <c r="X42" s="72"/>
      <c r="Y42" s="87"/>
      <c r="Z42" s="88"/>
      <c r="AB42" s="72"/>
      <c r="AD42" s="68"/>
      <c r="AE42" s="68"/>
      <c r="AF42" s="68"/>
    </row>
    <row r="43" spans="1:32" s="53" customFormat="1" ht="12.75">
      <c r="A43" s="65">
        <f t="shared" si="2"/>
        <v>35</v>
      </c>
      <c r="B43" s="69" t="s">
        <v>55</v>
      </c>
      <c r="C43" s="60">
        <f>'1st Quarter'!BA45</f>
        <v>84</v>
      </c>
      <c r="D43" s="66" t="str">
        <f t="shared" si="0"/>
        <v>Passed</v>
      </c>
      <c r="E43" s="62">
        <f>'2nd Quarter'!BA45</f>
        <v>91</v>
      </c>
      <c r="F43" s="66" t="str">
        <f t="shared" si="0"/>
        <v>Passed</v>
      </c>
      <c r="G43" s="67">
        <f t="shared" si="1"/>
        <v>87.5</v>
      </c>
      <c r="H43" s="68"/>
      <c r="I43" s="68"/>
      <c r="J43" s="68"/>
      <c r="K43" s="68"/>
      <c r="L43" s="72"/>
      <c r="M43" s="72"/>
      <c r="N43" s="72"/>
      <c r="O43" s="72"/>
      <c r="P43" s="72"/>
      <c r="Q43" s="72"/>
      <c r="R43" s="68"/>
      <c r="S43" s="72"/>
      <c r="T43" s="68"/>
      <c r="U43" s="72"/>
      <c r="V43" s="68"/>
      <c r="W43" s="82"/>
      <c r="X43" s="72"/>
      <c r="Y43" s="87"/>
      <c r="Z43" s="88"/>
      <c r="AB43" s="72"/>
      <c r="AD43" s="68"/>
      <c r="AE43" s="68"/>
      <c r="AF43" s="68"/>
    </row>
    <row r="44" spans="1:32" s="53" customFormat="1" ht="12.75">
      <c r="A44" s="65">
        <f t="shared" si="2"/>
        <v>36</v>
      </c>
      <c r="B44" s="69" t="s">
        <v>56</v>
      </c>
      <c r="C44" s="60">
        <f>'1st Quarter'!BA46</f>
        <v>84</v>
      </c>
      <c r="D44" s="66" t="str">
        <f t="shared" si="0"/>
        <v>Passed</v>
      </c>
      <c r="E44" s="62">
        <f>'2nd Quarter'!BA46</f>
        <v>91</v>
      </c>
      <c r="F44" s="66" t="str">
        <f t="shared" si="0"/>
        <v>Passed</v>
      </c>
      <c r="G44" s="67">
        <f t="shared" si="1"/>
        <v>87.5</v>
      </c>
      <c r="H44" s="64"/>
      <c r="I44" s="68"/>
      <c r="J44" s="68"/>
      <c r="K44" s="68"/>
      <c r="L44" s="72"/>
      <c r="M44" s="72"/>
      <c r="N44" s="72"/>
      <c r="O44" s="72"/>
      <c r="P44" s="72"/>
      <c r="Q44" s="72"/>
      <c r="R44" s="68"/>
      <c r="S44" s="72"/>
      <c r="T44" s="68"/>
      <c r="U44" s="72"/>
      <c r="V44" s="68"/>
      <c r="W44" s="82"/>
      <c r="X44" s="72"/>
      <c r="Y44" s="87"/>
      <c r="Z44" s="88"/>
      <c r="AB44" s="72"/>
      <c r="AD44" s="68"/>
      <c r="AE44" s="68"/>
      <c r="AF44" s="68"/>
    </row>
    <row r="45" spans="1:32" s="53" customFormat="1" ht="12.75">
      <c r="A45" s="65">
        <f t="shared" si="2"/>
        <v>37</v>
      </c>
      <c r="B45" s="69" t="s">
        <v>57</v>
      </c>
      <c r="C45" s="60">
        <f>'1st Quarter'!BA47</f>
        <v>89</v>
      </c>
      <c r="D45" s="66" t="str">
        <f t="shared" si="0"/>
        <v>Passed</v>
      </c>
      <c r="E45" s="62">
        <f>'2nd Quarter'!BA47</f>
        <v>92</v>
      </c>
      <c r="F45" s="66" t="str">
        <f t="shared" si="0"/>
        <v>Passed</v>
      </c>
      <c r="G45" s="67">
        <f t="shared" si="1"/>
        <v>90.5</v>
      </c>
      <c r="H45" s="68"/>
      <c r="I45" s="68"/>
      <c r="J45" s="68"/>
      <c r="K45" s="68"/>
      <c r="L45" s="72"/>
      <c r="M45" s="72"/>
      <c r="N45" s="72"/>
      <c r="O45" s="72"/>
      <c r="P45" s="72"/>
      <c r="Q45" s="72"/>
      <c r="R45" s="68"/>
      <c r="S45" s="72"/>
      <c r="T45" s="68"/>
      <c r="U45" s="72"/>
      <c r="V45" s="68"/>
      <c r="W45" s="82"/>
      <c r="X45" s="72"/>
      <c r="Y45" s="87"/>
      <c r="Z45" s="88"/>
      <c r="AB45" s="72"/>
      <c r="AD45" s="68"/>
      <c r="AE45" s="68"/>
      <c r="AF45" s="68"/>
    </row>
    <row r="46" spans="1:32" s="53" customFormat="1" ht="12.75">
      <c r="A46" s="65">
        <f t="shared" si="2"/>
        <v>38</v>
      </c>
      <c r="B46" s="69" t="s">
        <v>58</v>
      </c>
      <c r="C46" s="60">
        <f>'1st Quarter'!BA48</f>
        <v>84</v>
      </c>
      <c r="D46" s="66" t="str">
        <f t="shared" si="0"/>
        <v>Passed</v>
      </c>
      <c r="E46" s="62">
        <f>'2nd Quarter'!BA48</f>
        <v>90</v>
      </c>
      <c r="F46" s="66" t="str">
        <f t="shared" si="0"/>
        <v>Passed</v>
      </c>
      <c r="G46" s="67">
        <f t="shared" si="1"/>
        <v>87</v>
      </c>
      <c r="H46" s="68"/>
      <c r="I46" s="68"/>
      <c r="J46" s="68"/>
      <c r="K46" s="68"/>
      <c r="L46" s="72"/>
      <c r="M46" s="72"/>
      <c r="N46" s="72"/>
      <c r="O46" s="72"/>
      <c r="P46" s="72"/>
      <c r="Q46" s="72"/>
      <c r="R46" s="68"/>
      <c r="S46" s="72"/>
      <c r="T46" s="68"/>
      <c r="U46" s="72"/>
      <c r="V46" s="68"/>
      <c r="W46" s="82"/>
      <c r="X46" s="72"/>
      <c r="Y46" s="87"/>
      <c r="Z46" s="88"/>
      <c r="AB46" s="72"/>
      <c r="AD46" s="68"/>
      <c r="AE46" s="68"/>
      <c r="AF46" s="68"/>
    </row>
    <row r="47" spans="1:32" s="53" customFormat="1" ht="12.75">
      <c r="A47" s="65">
        <f t="shared" si="2"/>
        <v>39</v>
      </c>
      <c r="B47" s="69" t="s">
        <v>59</v>
      </c>
      <c r="C47" s="60">
        <f>'1st Quarter'!BA49</f>
        <v>91</v>
      </c>
      <c r="D47" s="66" t="str">
        <f t="shared" si="0"/>
        <v>Passed</v>
      </c>
      <c r="E47" s="62">
        <f>'2nd Quarter'!BA49</f>
        <v>94</v>
      </c>
      <c r="F47" s="66" t="str">
        <f t="shared" si="0"/>
        <v>Passed</v>
      </c>
      <c r="G47" s="67">
        <f t="shared" si="1"/>
        <v>92.5</v>
      </c>
      <c r="H47" s="64"/>
      <c r="I47" s="68"/>
      <c r="J47" s="68"/>
      <c r="K47" s="68"/>
      <c r="L47" s="72"/>
      <c r="M47" s="72"/>
      <c r="N47" s="72"/>
      <c r="O47" s="72"/>
      <c r="P47" s="72"/>
      <c r="Q47" s="72"/>
      <c r="R47" s="68"/>
      <c r="S47" s="72"/>
      <c r="T47" s="68"/>
      <c r="U47" s="72"/>
      <c r="V47" s="68"/>
      <c r="W47" s="82"/>
      <c r="X47" s="72"/>
      <c r="Y47" s="87"/>
      <c r="Z47" s="88"/>
      <c r="AB47" s="72"/>
      <c r="AD47" s="68"/>
      <c r="AE47" s="68"/>
      <c r="AF47" s="68"/>
    </row>
    <row r="48" spans="1:32" s="53" customFormat="1" ht="12.75">
      <c r="A48" s="70">
        <f t="shared" si="2"/>
        <v>40</v>
      </c>
      <c r="B48" s="69" t="s">
        <v>60</v>
      </c>
      <c r="C48" s="60">
        <f>'1st Quarter'!BA50</f>
        <v>72</v>
      </c>
      <c r="D48" s="66" t="str">
        <f t="shared" si="0"/>
        <v>Failed</v>
      </c>
      <c r="E48" s="62">
        <f>'2nd Quarter'!BA50</f>
        <v>91</v>
      </c>
      <c r="F48" s="66" t="str">
        <f t="shared" si="0"/>
        <v>Passed</v>
      </c>
      <c r="G48" s="67">
        <f t="shared" si="1"/>
        <v>81.5</v>
      </c>
      <c r="H48" s="68"/>
      <c r="I48" s="68"/>
      <c r="J48" s="68"/>
      <c r="K48" s="68"/>
      <c r="L48" s="72"/>
      <c r="M48" s="72"/>
      <c r="N48" s="72"/>
      <c r="O48" s="72"/>
      <c r="P48" s="72"/>
      <c r="Q48" s="72"/>
      <c r="R48" s="68"/>
      <c r="S48" s="72"/>
      <c r="T48" s="68"/>
      <c r="U48" s="72"/>
      <c r="V48" s="68"/>
      <c r="W48" s="82"/>
      <c r="X48" s="72"/>
      <c r="Y48" s="87"/>
      <c r="Z48" s="88"/>
      <c r="AB48" s="72"/>
      <c r="AD48" s="68"/>
      <c r="AE48" s="68"/>
      <c r="AF48" s="68"/>
    </row>
    <row r="49" spans="1:32" s="53" customFormat="1" ht="12.75">
      <c r="A49" s="65">
        <f t="shared" si="2"/>
        <v>41</v>
      </c>
      <c r="B49" s="69" t="s">
        <v>61</v>
      </c>
      <c r="C49" s="60">
        <f>'1st Quarter'!BA51</f>
        <v>89</v>
      </c>
      <c r="D49" s="66" t="str">
        <f t="shared" si="0"/>
        <v>Passed</v>
      </c>
      <c r="E49" s="62">
        <f>'2nd Quarter'!BA51</f>
        <v>90</v>
      </c>
      <c r="F49" s="66" t="str">
        <f t="shared" si="0"/>
        <v>Passed</v>
      </c>
      <c r="G49" s="67">
        <f t="shared" si="1"/>
        <v>89.5</v>
      </c>
      <c r="H49" s="68"/>
      <c r="I49" s="68"/>
      <c r="J49" s="68"/>
      <c r="K49" s="68"/>
      <c r="L49" s="72"/>
      <c r="M49" s="72"/>
      <c r="N49" s="72"/>
      <c r="O49" s="72"/>
      <c r="P49" s="72"/>
      <c r="Q49" s="72"/>
      <c r="R49" s="68"/>
      <c r="S49" s="72"/>
      <c r="T49" s="68"/>
      <c r="U49" s="72"/>
      <c r="V49" s="68"/>
      <c r="W49" s="82"/>
      <c r="X49" s="72"/>
      <c r="Y49" s="87"/>
      <c r="Z49" s="88"/>
      <c r="AB49" s="72"/>
      <c r="AD49" s="68"/>
      <c r="AE49" s="68"/>
      <c r="AF49" s="68"/>
    </row>
    <row r="50" spans="1:32" s="53" customFormat="1" ht="12.75">
      <c r="A50" s="70">
        <f t="shared" si="2"/>
        <v>42</v>
      </c>
      <c r="B50" s="69" t="s">
        <v>62</v>
      </c>
      <c r="C50" s="60">
        <f>'1st Quarter'!BA52</f>
        <v>86</v>
      </c>
      <c r="D50" s="66" t="str">
        <f>IF(C50&gt;=75,"Passed","Failed")</f>
        <v>Passed</v>
      </c>
      <c r="E50" s="62">
        <f>'2nd Quarter'!BA52</f>
        <v>91</v>
      </c>
      <c r="F50" s="66" t="str">
        <f>IF(E50&gt;=75,"Passed","Failed")</f>
        <v>Passed</v>
      </c>
      <c r="G50" s="67">
        <f t="shared" si="1"/>
        <v>88.5</v>
      </c>
      <c r="H50" s="71"/>
      <c r="I50" s="71"/>
      <c r="J50" s="80"/>
      <c r="K50" s="71"/>
      <c r="L50" s="80"/>
      <c r="M50" s="71"/>
      <c r="N50" s="80"/>
      <c r="O50" s="81"/>
      <c r="P50" s="71"/>
      <c r="Q50" s="85"/>
      <c r="R50" s="86"/>
      <c r="T50" s="72"/>
      <c r="V50" s="68"/>
      <c r="W50" s="68"/>
      <c r="X50" s="68"/>
    </row>
    <row r="51" spans="1:32" s="55" customFormat="1" ht="12.75">
      <c r="A51" s="65">
        <f t="shared" si="2"/>
        <v>43</v>
      </c>
      <c r="B51" s="69" t="s">
        <v>63</v>
      </c>
      <c r="C51" s="60">
        <f>'1st Quarter'!BA53</f>
        <v>68</v>
      </c>
      <c r="D51" s="66" t="str">
        <f>IF(C51&gt;=75,"Passed","Failed")</f>
        <v>Failed</v>
      </c>
      <c r="E51" s="62">
        <f>'2nd Quarter'!BA53</f>
        <v>91</v>
      </c>
      <c r="F51" s="66" t="str">
        <f>IF(E51&gt;=75,"Passed","Failed")</f>
        <v>Passed</v>
      </c>
      <c r="G51" s="67">
        <f t="shared" si="1"/>
        <v>79.5</v>
      </c>
      <c r="H51" s="72"/>
      <c r="I51" s="72"/>
      <c r="J51" s="68"/>
      <c r="K51" s="72"/>
      <c r="L51" s="68"/>
      <c r="M51" s="72"/>
      <c r="N51" s="68"/>
      <c r="O51" s="82"/>
      <c r="P51" s="72"/>
      <c r="Q51" s="87"/>
      <c r="R51" s="88"/>
      <c r="T51" s="72"/>
      <c r="U51" s="53"/>
      <c r="V51" s="89"/>
      <c r="W51" s="89"/>
      <c r="X51" s="89"/>
    </row>
    <row r="52" spans="1:32" s="53" customFormat="1" ht="12.75">
      <c r="A52" s="70">
        <f t="shared" si="2"/>
        <v>44</v>
      </c>
      <c r="B52" s="69" t="s">
        <v>64</v>
      </c>
      <c r="C52" s="60">
        <f>'1st Quarter'!BA54</f>
        <v>92</v>
      </c>
      <c r="D52" s="66" t="str">
        <f>IF(C52&gt;=75,"Passed","Failed")</f>
        <v>Passed</v>
      </c>
      <c r="E52" s="62">
        <f>'2nd Quarter'!BA54</f>
        <v>93</v>
      </c>
      <c r="F52" s="66" t="str">
        <f>IF(E52&gt;=75,"Passed","Failed")</f>
        <v>Passed</v>
      </c>
      <c r="G52" s="67">
        <f t="shared" si="1"/>
        <v>92.5</v>
      </c>
      <c r="H52" s="64"/>
      <c r="I52" s="72"/>
      <c r="J52" s="68"/>
      <c r="K52" s="72"/>
      <c r="L52" s="68"/>
      <c r="M52" s="72"/>
      <c r="N52" s="68"/>
      <c r="O52" s="82"/>
      <c r="P52" s="72"/>
      <c r="Q52" s="87"/>
      <c r="R52" s="88"/>
      <c r="T52" s="72"/>
      <c r="V52" s="68"/>
      <c r="W52" s="68"/>
      <c r="X52" s="68"/>
    </row>
    <row r="53" spans="1:32" s="53" customFormat="1" ht="12.75">
      <c r="A53" s="65">
        <f t="shared" si="2"/>
        <v>45</v>
      </c>
      <c r="B53" s="69" t="s">
        <v>65</v>
      </c>
      <c r="C53" s="60">
        <f>'1st Quarter'!BA55</f>
        <v>89</v>
      </c>
      <c r="D53" s="66" t="str">
        <f>IF(C53&gt;=75,"Passed","Failed")</f>
        <v>Passed</v>
      </c>
      <c r="E53" s="62">
        <f>'2nd Quarter'!BA55</f>
        <v>91</v>
      </c>
      <c r="F53" s="66" t="str">
        <f>IF(E53&gt;=75,"Passed","Failed")</f>
        <v>Passed</v>
      </c>
      <c r="G53" s="67">
        <f t="shared" si="1"/>
        <v>90</v>
      </c>
      <c r="H53" s="64"/>
      <c r="I53" s="72"/>
      <c r="J53" s="68"/>
      <c r="K53" s="72"/>
      <c r="L53" s="68"/>
      <c r="M53" s="72"/>
      <c r="N53" s="68"/>
      <c r="O53" s="82"/>
      <c r="P53" s="72"/>
      <c r="Q53" s="87"/>
      <c r="R53" s="88"/>
      <c r="T53" s="72"/>
      <c r="V53" s="68"/>
      <c r="W53" s="68"/>
      <c r="X53" s="68"/>
    </row>
    <row r="54" spans="1:32" s="53" customFormat="1" ht="12.75">
      <c r="A54" s="70">
        <f t="shared" si="2"/>
        <v>46</v>
      </c>
      <c r="B54" s="69" t="s">
        <v>66</v>
      </c>
      <c r="C54" s="60">
        <f>'1st Quarter'!BA56</f>
        <v>88</v>
      </c>
      <c r="D54" s="66" t="str">
        <f>IF(C54&gt;=75,"Passed","Failed")</f>
        <v>Passed</v>
      </c>
      <c r="E54" s="62">
        <f>'2nd Quarter'!BA56</f>
        <v>90</v>
      </c>
      <c r="F54" s="66" t="str">
        <f>IF(E54&gt;=75,"Passed","Failed")</f>
        <v>Passed</v>
      </c>
      <c r="G54" s="67">
        <f t="shared" si="1"/>
        <v>89</v>
      </c>
      <c r="H54" s="72"/>
      <c r="I54" s="72"/>
      <c r="J54" s="68"/>
      <c r="K54" s="72"/>
      <c r="L54" s="68"/>
      <c r="M54" s="72"/>
      <c r="N54" s="68"/>
      <c r="O54" s="82"/>
      <c r="P54" s="72"/>
      <c r="Q54" s="87"/>
      <c r="R54" s="88"/>
      <c r="T54" s="72"/>
      <c r="V54" s="68"/>
      <c r="W54" s="68"/>
      <c r="X54" s="68"/>
    </row>
    <row r="55" spans="1:32" s="53" customFormat="1">
      <c r="A55" s="73"/>
      <c r="C55" s="74"/>
      <c r="D55" s="74"/>
      <c r="E55" s="75"/>
      <c r="F55" s="75"/>
      <c r="G55" s="76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82"/>
      <c r="X55" s="68"/>
      <c r="Y55" s="91"/>
      <c r="Z55" s="68"/>
    </row>
    <row r="56" spans="1:32" s="53" customFormat="1">
      <c r="A56" s="73"/>
      <c r="C56" s="74"/>
      <c r="D56" s="74"/>
      <c r="E56" s="75"/>
      <c r="F56" s="75"/>
      <c r="G56" s="76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82"/>
      <c r="X56" s="68"/>
      <c r="Y56" s="91"/>
      <c r="Z56" s="68"/>
    </row>
    <row r="57" spans="1:32" s="53" customFormat="1">
      <c r="A57" s="73"/>
      <c r="C57" s="74"/>
      <c r="D57" s="74"/>
      <c r="E57" s="75"/>
      <c r="F57" s="75"/>
      <c r="G57" s="76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82"/>
      <c r="X57" s="68"/>
      <c r="Y57" s="91"/>
      <c r="Z57" s="68"/>
    </row>
    <row r="58" spans="1:32" s="53" customFormat="1">
      <c r="A58" s="73"/>
      <c r="C58" s="74"/>
      <c r="D58" s="74"/>
      <c r="E58" s="75"/>
      <c r="F58" s="75"/>
      <c r="G58" s="76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82"/>
      <c r="X58" s="68"/>
      <c r="Y58" s="91"/>
      <c r="Z58" s="68"/>
    </row>
    <row r="59" spans="1:32" s="53" customFormat="1">
      <c r="A59" s="73"/>
      <c r="C59" s="74"/>
      <c r="D59" s="74"/>
      <c r="E59" s="75"/>
      <c r="F59" s="75"/>
      <c r="G59" s="76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82"/>
      <c r="X59" s="68"/>
      <c r="Y59" s="91"/>
      <c r="Z59" s="68"/>
    </row>
    <row r="60" spans="1:32" s="53" customFormat="1">
      <c r="A60" s="73"/>
      <c r="C60" s="74"/>
      <c r="D60" s="74"/>
      <c r="E60" s="75"/>
      <c r="F60" s="75"/>
      <c r="G60" s="76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82"/>
      <c r="X60" s="68"/>
      <c r="Y60" s="91"/>
      <c r="Z60" s="68"/>
    </row>
    <row r="61" spans="1:32" s="53" customFormat="1">
      <c r="A61" s="73"/>
      <c r="C61" s="74"/>
      <c r="D61" s="74"/>
      <c r="E61" s="75"/>
      <c r="F61" s="75"/>
      <c r="G61" s="76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82"/>
      <c r="X61" s="68"/>
      <c r="Y61" s="91"/>
      <c r="Z61" s="68"/>
    </row>
    <row r="62" spans="1:32" s="53" customFormat="1">
      <c r="A62" s="73"/>
      <c r="C62" s="74"/>
      <c r="D62" s="74"/>
      <c r="E62" s="75"/>
      <c r="F62" s="75"/>
      <c r="G62" s="76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82"/>
      <c r="X62" s="68"/>
      <c r="Y62" s="91"/>
      <c r="Z62" s="68"/>
    </row>
    <row r="63" spans="1:32" s="53" customFormat="1">
      <c r="A63" s="73"/>
      <c r="C63" s="74"/>
      <c r="D63" s="74"/>
      <c r="E63" s="75"/>
      <c r="F63" s="75"/>
      <c r="G63" s="76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82"/>
      <c r="X63" s="68"/>
      <c r="Y63" s="91"/>
      <c r="Z63" s="68"/>
    </row>
    <row r="64" spans="1:32" s="53" customFormat="1">
      <c r="A64" s="73"/>
      <c r="C64" s="74"/>
      <c r="D64" s="74"/>
      <c r="E64" s="75"/>
      <c r="F64" s="75"/>
      <c r="G64" s="76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82"/>
      <c r="X64" s="68"/>
      <c r="Y64" s="91"/>
      <c r="Z64" s="68"/>
    </row>
    <row r="65" spans="1:26" s="53" customFormat="1">
      <c r="A65" s="73"/>
      <c r="C65" s="74"/>
      <c r="D65" s="74"/>
      <c r="E65" s="75"/>
      <c r="F65" s="75"/>
      <c r="G65" s="76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82"/>
      <c r="X65" s="68"/>
      <c r="Y65" s="91"/>
      <c r="Z65" s="68"/>
    </row>
    <row r="66" spans="1:26" s="53" customFormat="1">
      <c r="A66" s="73"/>
      <c r="C66" s="74"/>
      <c r="D66" s="74"/>
      <c r="E66" s="75"/>
      <c r="F66" s="75"/>
      <c r="G66" s="76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82"/>
      <c r="X66" s="68"/>
      <c r="Y66" s="91"/>
      <c r="Z66" s="68"/>
    </row>
    <row r="67" spans="1:26" s="53" customFormat="1">
      <c r="A67" s="73"/>
      <c r="C67" s="74"/>
      <c r="D67" s="74"/>
      <c r="E67" s="75"/>
      <c r="F67" s="75"/>
      <c r="G67" s="76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82"/>
      <c r="X67" s="68"/>
      <c r="Y67" s="91"/>
      <c r="Z67" s="68"/>
    </row>
    <row r="68" spans="1:26" s="53" customFormat="1">
      <c r="A68" s="73"/>
      <c r="C68" s="74"/>
      <c r="D68" s="74"/>
      <c r="E68" s="75"/>
      <c r="F68" s="75"/>
      <c r="G68" s="76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82"/>
      <c r="X68" s="68"/>
      <c r="Y68" s="91"/>
      <c r="Z68" s="68"/>
    </row>
    <row r="69" spans="1:26" s="53" customFormat="1">
      <c r="A69" s="73"/>
      <c r="C69" s="74"/>
      <c r="D69" s="74"/>
      <c r="E69" s="75"/>
      <c r="F69" s="75"/>
      <c r="G69" s="76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82"/>
      <c r="X69" s="68"/>
      <c r="Y69" s="91"/>
      <c r="Z69" s="68"/>
    </row>
    <row r="70" spans="1:26" s="53" customFormat="1">
      <c r="A70" s="73"/>
      <c r="C70" s="74"/>
      <c r="D70" s="74"/>
      <c r="E70" s="75"/>
      <c r="F70" s="75"/>
      <c r="G70" s="76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82"/>
      <c r="X70" s="68"/>
      <c r="Y70" s="91"/>
      <c r="Z70" s="68"/>
    </row>
    <row r="71" spans="1:26" s="53" customFormat="1">
      <c r="A71" s="73"/>
      <c r="C71" s="74"/>
      <c r="D71" s="74"/>
      <c r="E71" s="75"/>
      <c r="F71" s="75"/>
      <c r="G71" s="76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82"/>
      <c r="X71" s="68"/>
      <c r="Y71" s="91"/>
      <c r="Z71" s="68"/>
    </row>
    <row r="72" spans="1:26" s="53" customFormat="1">
      <c r="A72" s="73"/>
      <c r="C72" s="74"/>
      <c r="D72" s="74"/>
      <c r="E72" s="75"/>
      <c r="F72" s="75"/>
      <c r="G72" s="76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82"/>
      <c r="X72" s="68"/>
      <c r="Y72" s="91"/>
      <c r="Z72" s="68"/>
    </row>
    <row r="73" spans="1:26" s="53" customFormat="1">
      <c r="A73" s="73"/>
      <c r="C73" s="74"/>
      <c r="D73" s="74"/>
      <c r="E73" s="75"/>
      <c r="F73" s="75"/>
      <c r="G73" s="76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82"/>
      <c r="X73" s="68"/>
      <c r="Y73" s="91"/>
      <c r="Z73" s="68"/>
    </row>
    <row r="74" spans="1:26" s="53" customFormat="1">
      <c r="A74" s="73"/>
      <c r="C74" s="74"/>
      <c r="D74" s="74"/>
      <c r="E74" s="75"/>
      <c r="F74" s="75"/>
      <c r="G74" s="76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82"/>
      <c r="X74" s="68"/>
      <c r="Y74" s="91"/>
      <c r="Z74" s="68"/>
    </row>
    <row r="75" spans="1:26" s="53" customFormat="1">
      <c r="A75" s="73"/>
      <c r="C75" s="74"/>
      <c r="D75" s="74"/>
      <c r="E75" s="75"/>
      <c r="F75" s="75"/>
      <c r="G75" s="76"/>
      <c r="W75" s="83"/>
      <c r="Y75" s="75"/>
    </row>
    <row r="76" spans="1:26" s="53" customFormat="1">
      <c r="A76" s="73"/>
      <c r="C76" s="74"/>
      <c r="D76" s="74"/>
      <c r="E76" s="75"/>
      <c r="F76" s="75"/>
      <c r="G76" s="76"/>
      <c r="W76" s="83"/>
      <c r="Y76" s="75"/>
    </row>
    <row r="77" spans="1:26" s="53" customFormat="1">
      <c r="A77" s="73"/>
      <c r="C77" s="74"/>
      <c r="D77" s="74"/>
      <c r="E77" s="75"/>
      <c r="F77" s="75"/>
      <c r="G77" s="76"/>
      <c r="W77" s="83"/>
      <c r="Y77" s="75"/>
    </row>
    <row r="78" spans="1:26" s="53" customFormat="1">
      <c r="A78" s="73"/>
      <c r="C78" s="74"/>
      <c r="D78" s="74"/>
      <c r="E78" s="75"/>
      <c r="F78" s="75"/>
      <c r="G78" s="76"/>
      <c r="W78" s="83"/>
      <c r="Y78" s="75"/>
    </row>
    <row r="79" spans="1:26" s="53" customFormat="1">
      <c r="A79" s="73"/>
      <c r="C79" s="74"/>
      <c r="D79" s="74"/>
      <c r="E79" s="75"/>
      <c r="F79" s="75"/>
      <c r="G79" s="76"/>
      <c r="W79" s="83"/>
      <c r="Y79" s="75"/>
    </row>
    <row r="80" spans="1:26" s="53" customFormat="1">
      <c r="A80" s="73"/>
      <c r="C80" s="74"/>
      <c r="D80" s="74"/>
      <c r="E80" s="75"/>
      <c r="F80" s="75"/>
      <c r="G80" s="76"/>
      <c r="W80" s="83"/>
      <c r="Y80" s="75"/>
    </row>
    <row r="81" spans="1:25" s="53" customFormat="1">
      <c r="A81" s="73"/>
      <c r="C81" s="74"/>
      <c r="D81" s="74"/>
      <c r="E81" s="75"/>
      <c r="F81" s="75"/>
      <c r="G81" s="76"/>
      <c r="W81" s="83"/>
      <c r="Y81" s="75"/>
    </row>
    <row r="82" spans="1:25" s="53" customFormat="1">
      <c r="A82" s="73"/>
      <c r="C82" s="74"/>
      <c r="D82" s="74"/>
      <c r="E82" s="75"/>
      <c r="F82" s="75"/>
      <c r="G82" s="76"/>
      <c r="W82" s="83"/>
      <c r="Y82" s="75"/>
    </row>
    <row r="83" spans="1:25" s="53" customFormat="1">
      <c r="A83" s="73"/>
      <c r="C83" s="74"/>
      <c r="D83" s="74"/>
      <c r="E83" s="75"/>
      <c r="F83" s="75"/>
      <c r="G83" s="76"/>
      <c r="W83" s="83"/>
      <c r="Y83" s="75"/>
    </row>
    <row r="84" spans="1:25" s="53" customFormat="1">
      <c r="A84" s="73"/>
      <c r="C84" s="74"/>
      <c r="D84" s="74"/>
      <c r="E84" s="75"/>
      <c r="F84" s="75"/>
      <c r="G84" s="76"/>
      <c r="W84" s="83"/>
      <c r="Y84" s="75"/>
    </row>
    <row r="85" spans="1:25" s="53" customFormat="1">
      <c r="A85" s="73"/>
      <c r="C85" s="74"/>
      <c r="D85" s="74"/>
      <c r="E85" s="75"/>
      <c r="F85" s="75"/>
      <c r="G85" s="76"/>
      <c r="W85" s="83"/>
      <c r="Y85" s="75"/>
    </row>
  </sheetData>
  <mergeCells count="12">
    <mergeCell ref="A1:G2"/>
    <mergeCell ref="A7:B8"/>
    <mergeCell ref="A6:D6"/>
    <mergeCell ref="E6:G6"/>
    <mergeCell ref="C7:D7"/>
    <mergeCell ref="E7:F7"/>
    <mergeCell ref="G7:G8"/>
    <mergeCell ref="A3:G3"/>
    <mergeCell ref="A4:D4"/>
    <mergeCell ref="E4:G4"/>
    <mergeCell ref="A5:D5"/>
    <mergeCell ref="E5:G5"/>
  </mergeCells>
  <conditionalFormatting sqref="D9:D54">
    <cfRule type="cellIs" dxfId="15" priority="4" stopIfTrue="1" operator="equal">
      <formula>"Failed"</formula>
    </cfRule>
    <cfRule type="cellIs" dxfId="14" priority="5" stopIfTrue="1" operator="lessThan">
      <formula>75</formula>
    </cfRule>
    <cfRule type="cellIs" dxfId="13" priority="6" stopIfTrue="1" operator="lessThan">
      <formula>75</formula>
    </cfRule>
  </conditionalFormatting>
  <conditionalFormatting sqref="F9:F54">
    <cfRule type="cellIs" dxfId="12" priority="1" stopIfTrue="1" operator="equal">
      <formula>"Failed"</formula>
    </cfRule>
    <cfRule type="cellIs" dxfId="11" priority="2" stopIfTrue="1" operator="lessThan">
      <formula>75</formula>
    </cfRule>
    <cfRule type="cellIs" dxfId="10" priority="3" stopIfTrue="1" operator="lessThan">
      <formula>75</formula>
    </cfRule>
  </conditionalFormatting>
  <conditionalFormatting sqref="Z1:Z49 R50:R54 Z55:Z1048576">
    <cfRule type="cellIs" dxfId="9" priority="9" stopIfTrue="1" operator="lessThan">
      <formula>75</formula>
    </cfRule>
  </conditionalFormatting>
  <conditionalFormatting sqref="G9:G54 C9:C54 E9:E54">
    <cfRule type="cellIs" dxfId="8" priority="7" stopIfTrue="1" operator="lessThan">
      <formula>75</formula>
    </cfRule>
  </conditionalFormatting>
  <printOptions horizontalCentered="1" verticalCentered="1"/>
  <pageMargins left="0.196527777777778" right="0.196527777777778" top="0.196527777777778" bottom="0.196527777777778" header="0.51180555555555596" footer="0.51180555555555596"/>
  <pageSetup orientation="portrait" horizontalDpi="120" verticalDpi="72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G42"/>
  <sheetViews>
    <sheetView workbookViewId="0">
      <selection activeCell="E2" sqref="E2:G42"/>
    </sheetView>
  </sheetViews>
  <sheetFormatPr defaultColWidth="9" defaultRowHeight="12.75"/>
  <cols>
    <col min="1" max="2" width="9.140625" style="40"/>
  </cols>
  <sheetData>
    <row r="1" spans="1:7">
      <c r="A1" s="246" t="s">
        <v>75</v>
      </c>
      <c r="B1" s="246"/>
      <c r="C1" s="246"/>
    </row>
    <row r="2" spans="1:7" ht="15">
      <c r="A2" s="41">
        <v>0</v>
      </c>
      <c r="B2" s="41">
        <v>3.99</v>
      </c>
      <c r="C2" s="47">
        <v>60</v>
      </c>
      <c r="E2" s="48">
        <v>0</v>
      </c>
      <c r="F2" s="49">
        <v>3.13</v>
      </c>
      <c r="G2" s="49">
        <v>60</v>
      </c>
    </row>
    <row r="3" spans="1:7" ht="15">
      <c r="A3" s="41">
        <v>4</v>
      </c>
      <c r="B3" s="41">
        <v>7.99</v>
      </c>
      <c r="C3" s="47">
        <v>61</v>
      </c>
      <c r="E3" s="48">
        <v>3.14</v>
      </c>
      <c r="F3" s="50">
        <v>6.12</v>
      </c>
      <c r="G3" s="50">
        <v>61</v>
      </c>
    </row>
    <row r="4" spans="1:7" ht="15">
      <c r="A4" s="41">
        <v>8</v>
      </c>
      <c r="B4" s="41">
        <v>11.99</v>
      </c>
      <c r="C4" s="47">
        <v>62</v>
      </c>
      <c r="E4" s="48">
        <v>6.13</v>
      </c>
      <c r="F4" s="50">
        <v>9.11</v>
      </c>
      <c r="G4" s="50">
        <v>62</v>
      </c>
    </row>
    <row r="5" spans="1:7" ht="15">
      <c r="A5" s="41">
        <v>12</v>
      </c>
      <c r="B5" s="41">
        <v>15.99</v>
      </c>
      <c r="C5" s="47">
        <v>63</v>
      </c>
      <c r="E5" s="48">
        <v>9.1199999999999992</v>
      </c>
      <c r="F5" s="50">
        <v>12.1</v>
      </c>
      <c r="G5" s="50">
        <v>63</v>
      </c>
    </row>
    <row r="6" spans="1:7" ht="15">
      <c r="A6" s="41">
        <v>16</v>
      </c>
      <c r="B6" s="41">
        <v>19.989999999999998</v>
      </c>
      <c r="C6" s="47">
        <v>64</v>
      </c>
      <c r="E6" s="48">
        <v>12.11</v>
      </c>
      <c r="F6" s="50">
        <v>15.09</v>
      </c>
      <c r="G6" s="50">
        <v>64</v>
      </c>
    </row>
    <row r="7" spans="1:7" ht="15">
      <c r="A7" s="41">
        <v>20</v>
      </c>
      <c r="B7" s="41">
        <v>23.99</v>
      </c>
      <c r="C7" s="47">
        <v>65</v>
      </c>
      <c r="E7" s="48">
        <v>15.1</v>
      </c>
      <c r="F7" s="50">
        <v>18.079999999999998</v>
      </c>
      <c r="G7" s="50">
        <v>65</v>
      </c>
    </row>
    <row r="8" spans="1:7" ht="15">
      <c r="A8" s="41">
        <v>24</v>
      </c>
      <c r="B8" s="41">
        <v>27.99</v>
      </c>
      <c r="C8" s="47">
        <v>66</v>
      </c>
      <c r="E8" s="48">
        <v>18.09</v>
      </c>
      <c r="F8" s="50">
        <v>21.07</v>
      </c>
      <c r="G8" s="50">
        <v>66</v>
      </c>
    </row>
    <row r="9" spans="1:7" ht="15">
      <c r="A9" s="41">
        <v>28</v>
      </c>
      <c r="B9" s="41">
        <v>31.99</v>
      </c>
      <c r="C9" s="47">
        <v>67</v>
      </c>
      <c r="E9" s="48">
        <v>21.08</v>
      </c>
      <c r="F9" s="50">
        <v>24.06</v>
      </c>
      <c r="G9" s="50">
        <v>67</v>
      </c>
    </row>
    <row r="10" spans="1:7" ht="15">
      <c r="A10" s="41">
        <v>32</v>
      </c>
      <c r="B10" s="41">
        <v>35.99</v>
      </c>
      <c r="C10" s="47">
        <v>68</v>
      </c>
      <c r="E10" s="48">
        <v>24.07</v>
      </c>
      <c r="F10" s="50">
        <v>27.05</v>
      </c>
      <c r="G10" s="50">
        <v>68</v>
      </c>
    </row>
    <row r="11" spans="1:7" ht="15">
      <c r="A11" s="41">
        <v>36</v>
      </c>
      <c r="B11" s="41">
        <v>39.99</v>
      </c>
      <c r="C11" s="47">
        <v>69</v>
      </c>
      <c r="E11" s="48">
        <v>27.06</v>
      </c>
      <c r="F11" s="50">
        <v>30.04</v>
      </c>
      <c r="G11" s="50">
        <v>69</v>
      </c>
    </row>
    <row r="12" spans="1:7" ht="15">
      <c r="A12" s="41">
        <v>40</v>
      </c>
      <c r="B12" s="41">
        <v>43.99</v>
      </c>
      <c r="C12" s="47">
        <v>70</v>
      </c>
      <c r="E12" s="48">
        <v>30.05</v>
      </c>
      <c r="F12" s="50">
        <v>33.03</v>
      </c>
      <c r="G12" s="50">
        <v>70</v>
      </c>
    </row>
    <row r="13" spans="1:7" ht="15">
      <c r="A13" s="41">
        <v>44</v>
      </c>
      <c r="B13" s="41">
        <v>47.99</v>
      </c>
      <c r="C13" s="47">
        <v>71</v>
      </c>
      <c r="E13" s="48">
        <v>33.04</v>
      </c>
      <c r="F13" s="50">
        <v>36.020000000000003</v>
      </c>
      <c r="G13" s="50">
        <v>71</v>
      </c>
    </row>
    <row r="14" spans="1:7" ht="15">
      <c r="A14" s="41">
        <v>48</v>
      </c>
      <c r="B14" s="41">
        <v>51.99</v>
      </c>
      <c r="C14" s="47">
        <v>72</v>
      </c>
      <c r="E14" s="48">
        <v>36.03</v>
      </c>
      <c r="F14" s="50">
        <v>39.01</v>
      </c>
      <c r="G14" s="50">
        <v>72</v>
      </c>
    </row>
    <row r="15" spans="1:7" ht="15">
      <c r="A15" s="41">
        <v>52</v>
      </c>
      <c r="B15" s="41">
        <v>55.99</v>
      </c>
      <c r="C15" s="47">
        <v>73</v>
      </c>
      <c r="E15" s="48">
        <v>39.020000000000003</v>
      </c>
      <c r="F15" s="50">
        <v>42</v>
      </c>
      <c r="G15" s="50">
        <v>73</v>
      </c>
    </row>
    <row r="16" spans="1:7" ht="15">
      <c r="A16" s="41">
        <v>56</v>
      </c>
      <c r="B16" s="41">
        <v>59.99</v>
      </c>
      <c r="C16" s="47">
        <v>74</v>
      </c>
      <c r="E16" s="48">
        <v>42.01</v>
      </c>
      <c r="F16" s="50">
        <v>44.99</v>
      </c>
      <c r="G16" s="50">
        <v>74</v>
      </c>
    </row>
    <row r="17" spans="1:7" ht="15">
      <c r="A17" s="41">
        <v>60</v>
      </c>
      <c r="B17" s="41">
        <v>61.99</v>
      </c>
      <c r="C17" s="47">
        <v>75</v>
      </c>
      <c r="E17" s="48">
        <v>45</v>
      </c>
      <c r="F17" s="50">
        <v>46.19</v>
      </c>
      <c r="G17" s="50">
        <v>75</v>
      </c>
    </row>
    <row r="18" spans="1:7" ht="15">
      <c r="A18" s="41">
        <v>61.6</v>
      </c>
      <c r="B18" s="41">
        <v>63.19</v>
      </c>
      <c r="C18" s="47">
        <v>76</v>
      </c>
      <c r="E18" s="48">
        <v>46.2</v>
      </c>
      <c r="F18" s="50">
        <v>47.39</v>
      </c>
      <c r="G18" s="50">
        <v>76</v>
      </c>
    </row>
    <row r="19" spans="1:7" ht="15">
      <c r="A19" s="41">
        <v>63.2</v>
      </c>
      <c r="B19" s="41">
        <v>64.790000000000006</v>
      </c>
      <c r="C19" s="47">
        <v>77</v>
      </c>
      <c r="E19" s="48">
        <v>47.4</v>
      </c>
      <c r="F19" s="50">
        <v>48.59</v>
      </c>
      <c r="G19" s="50">
        <v>77</v>
      </c>
    </row>
    <row r="20" spans="1:7" ht="15">
      <c r="A20" s="41">
        <v>64.8</v>
      </c>
      <c r="B20" s="41">
        <v>66.39</v>
      </c>
      <c r="C20" s="47">
        <v>78</v>
      </c>
      <c r="E20" s="48">
        <v>48.6</v>
      </c>
      <c r="F20" s="50">
        <v>49.79</v>
      </c>
      <c r="G20" s="50">
        <v>78</v>
      </c>
    </row>
    <row r="21" spans="1:7" ht="15">
      <c r="A21" s="41">
        <v>66.400000000000006</v>
      </c>
      <c r="B21" s="41">
        <v>67.989999999999995</v>
      </c>
      <c r="C21" s="47">
        <v>79</v>
      </c>
      <c r="E21" s="48">
        <v>49.8</v>
      </c>
      <c r="F21" s="49">
        <v>50.99</v>
      </c>
      <c r="G21" s="49">
        <v>79</v>
      </c>
    </row>
    <row r="22" spans="1:7" ht="15">
      <c r="A22" s="41">
        <v>68</v>
      </c>
      <c r="B22" s="41">
        <v>69.59</v>
      </c>
      <c r="C22" s="47">
        <v>80</v>
      </c>
      <c r="E22" s="48">
        <v>51</v>
      </c>
      <c r="F22" s="50">
        <v>52.19</v>
      </c>
      <c r="G22" s="50">
        <v>80</v>
      </c>
    </row>
    <row r="23" spans="1:7" ht="15">
      <c r="A23" s="41">
        <v>69.599999999999994</v>
      </c>
      <c r="B23" s="41">
        <v>71.19</v>
      </c>
      <c r="C23" s="47">
        <v>81</v>
      </c>
      <c r="E23" s="48">
        <v>52.2</v>
      </c>
      <c r="F23" s="50">
        <v>53.39</v>
      </c>
      <c r="G23" s="50">
        <v>81</v>
      </c>
    </row>
    <row r="24" spans="1:7" ht="15">
      <c r="A24" s="41">
        <v>71.2</v>
      </c>
      <c r="B24" s="41">
        <v>72.790000000000006</v>
      </c>
      <c r="C24" s="47">
        <v>82</v>
      </c>
      <c r="E24" s="48">
        <v>53.4</v>
      </c>
      <c r="F24" s="50">
        <v>54.59</v>
      </c>
      <c r="G24" s="50">
        <v>82</v>
      </c>
    </row>
    <row r="25" spans="1:7" ht="15">
      <c r="A25" s="41">
        <v>72.8</v>
      </c>
      <c r="B25" s="41">
        <v>74.39</v>
      </c>
      <c r="C25" s="47">
        <v>83</v>
      </c>
      <c r="E25" s="48">
        <v>54.6</v>
      </c>
      <c r="F25" s="50">
        <v>55.79</v>
      </c>
      <c r="G25" s="50">
        <v>83</v>
      </c>
    </row>
    <row r="26" spans="1:7" ht="15">
      <c r="A26" s="41">
        <v>74.400000000000006</v>
      </c>
      <c r="B26" s="41">
        <v>75.989999999999995</v>
      </c>
      <c r="C26" s="47">
        <v>84</v>
      </c>
      <c r="E26" s="48">
        <v>55.8</v>
      </c>
      <c r="F26" s="50">
        <v>56.99</v>
      </c>
      <c r="G26" s="50">
        <v>84</v>
      </c>
    </row>
    <row r="27" spans="1:7" ht="15">
      <c r="A27" s="41">
        <v>76</v>
      </c>
      <c r="B27" s="41">
        <v>77.59</v>
      </c>
      <c r="C27" s="47">
        <v>85</v>
      </c>
      <c r="E27" s="48">
        <v>57</v>
      </c>
      <c r="F27" s="50">
        <v>58.19</v>
      </c>
      <c r="G27" s="50">
        <v>85</v>
      </c>
    </row>
    <row r="28" spans="1:7" ht="15">
      <c r="A28" s="41">
        <v>77.599999999999994</v>
      </c>
      <c r="B28" s="41">
        <v>79.19</v>
      </c>
      <c r="C28" s="47">
        <v>86</v>
      </c>
      <c r="E28" s="48">
        <v>58.2</v>
      </c>
      <c r="F28" s="50">
        <v>59.39</v>
      </c>
      <c r="G28" s="50">
        <v>86</v>
      </c>
    </row>
    <row r="29" spans="1:7" ht="15">
      <c r="A29" s="41">
        <v>79.2</v>
      </c>
      <c r="B29" s="41">
        <v>80.790000000000006</v>
      </c>
      <c r="C29" s="47">
        <v>87</v>
      </c>
      <c r="E29" s="48">
        <v>59.4</v>
      </c>
      <c r="F29" s="50">
        <v>60.59</v>
      </c>
      <c r="G29" s="50">
        <v>87</v>
      </c>
    </row>
    <row r="30" spans="1:7" ht="15">
      <c r="A30" s="41">
        <v>80.8</v>
      </c>
      <c r="B30" s="41">
        <v>82.39</v>
      </c>
      <c r="C30" s="47">
        <v>88</v>
      </c>
      <c r="E30" s="48">
        <v>60.6</v>
      </c>
      <c r="F30" s="50">
        <v>61.79</v>
      </c>
      <c r="G30" s="50">
        <v>88</v>
      </c>
    </row>
    <row r="31" spans="1:7" ht="15">
      <c r="A31" s="41">
        <v>82.4</v>
      </c>
      <c r="B31" s="41">
        <v>83.99</v>
      </c>
      <c r="C31" s="47">
        <v>89</v>
      </c>
      <c r="E31" s="48">
        <v>61.8</v>
      </c>
      <c r="F31" s="50">
        <v>62.99</v>
      </c>
      <c r="G31" s="50">
        <v>89</v>
      </c>
    </row>
    <row r="32" spans="1:7" ht="15">
      <c r="A32" s="41">
        <v>84</v>
      </c>
      <c r="B32" s="41">
        <v>85.59</v>
      </c>
      <c r="C32" s="47">
        <v>90</v>
      </c>
      <c r="E32" s="48">
        <v>63</v>
      </c>
      <c r="F32" s="50">
        <v>64.19</v>
      </c>
      <c r="G32" s="50">
        <v>90</v>
      </c>
    </row>
    <row r="33" spans="1:7" ht="15">
      <c r="A33" s="41">
        <v>85.6</v>
      </c>
      <c r="B33" s="41">
        <v>87.19</v>
      </c>
      <c r="C33" s="47">
        <v>91</v>
      </c>
      <c r="E33" s="48">
        <v>64.2</v>
      </c>
      <c r="F33" s="50">
        <v>65.39</v>
      </c>
      <c r="G33" s="50">
        <v>91</v>
      </c>
    </row>
    <row r="34" spans="1:7" ht="15">
      <c r="A34" s="41">
        <v>87.2</v>
      </c>
      <c r="B34" s="41">
        <v>88.79</v>
      </c>
      <c r="C34" s="47">
        <v>92</v>
      </c>
      <c r="E34" s="48">
        <v>65.400000000000006</v>
      </c>
      <c r="F34" s="50">
        <v>66.59</v>
      </c>
      <c r="G34" s="50">
        <v>92</v>
      </c>
    </row>
    <row r="35" spans="1:7" ht="15">
      <c r="A35" s="41">
        <v>88.8</v>
      </c>
      <c r="B35" s="41">
        <v>90.39</v>
      </c>
      <c r="C35" s="47">
        <v>93</v>
      </c>
      <c r="E35" s="48">
        <v>66.599999999999994</v>
      </c>
      <c r="F35" s="50">
        <v>67.790000000000006</v>
      </c>
      <c r="G35" s="50">
        <v>93</v>
      </c>
    </row>
    <row r="36" spans="1:7" ht="15">
      <c r="A36" s="41">
        <v>90.4</v>
      </c>
      <c r="B36" s="41">
        <v>91.99</v>
      </c>
      <c r="C36" s="47">
        <v>94</v>
      </c>
      <c r="E36" s="48">
        <v>67.8</v>
      </c>
      <c r="F36" s="50">
        <v>68.989999999999995</v>
      </c>
      <c r="G36" s="50">
        <v>94</v>
      </c>
    </row>
    <row r="37" spans="1:7" ht="15">
      <c r="A37" s="41">
        <v>92</v>
      </c>
      <c r="B37" s="41">
        <v>93.59</v>
      </c>
      <c r="C37" s="47">
        <v>95</v>
      </c>
      <c r="E37" s="48">
        <v>69</v>
      </c>
      <c r="F37" s="50">
        <v>70.19</v>
      </c>
      <c r="G37" s="50">
        <v>95</v>
      </c>
    </row>
    <row r="38" spans="1:7" ht="15">
      <c r="A38" s="41">
        <v>93.6</v>
      </c>
      <c r="B38" s="41">
        <v>95.19</v>
      </c>
      <c r="C38" s="47">
        <v>96</v>
      </c>
      <c r="E38" s="48">
        <v>70.2</v>
      </c>
      <c r="F38" s="50">
        <v>71.39</v>
      </c>
      <c r="G38" s="50">
        <v>96</v>
      </c>
    </row>
    <row r="39" spans="1:7" ht="15">
      <c r="A39" s="41">
        <v>95.2</v>
      </c>
      <c r="B39" s="41">
        <v>96.79</v>
      </c>
      <c r="C39" s="47">
        <v>97</v>
      </c>
      <c r="E39" s="48">
        <v>71.400000000000006</v>
      </c>
      <c r="F39" s="50">
        <v>72.59</v>
      </c>
      <c r="G39" s="50">
        <v>97</v>
      </c>
    </row>
    <row r="40" spans="1:7" ht="15">
      <c r="A40" s="41">
        <v>96.8</v>
      </c>
      <c r="B40" s="41">
        <v>98.39</v>
      </c>
      <c r="C40" s="47">
        <v>98</v>
      </c>
      <c r="E40" s="48">
        <v>72.599999999999994</v>
      </c>
      <c r="F40" s="50">
        <v>73.790000000000006</v>
      </c>
      <c r="G40" s="50">
        <v>98</v>
      </c>
    </row>
    <row r="41" spans="1:7" ht="15">
      <c r="A41" s="41">
        <v>98.4</v>
      </c>
      <c r="B41" s="41">
        <v>99.99</v>
      </c>
      <c r="C41" s="47">
        <v>99</v>
      </c>
      <c r="E41" s="48">
        <v>73.8</v>
      </c>
      <c r="F41" s="50">
        <v>74.989999999999995</v>
      </c>
      <c r="G41" s="50">
        <v>99</v>
      </c>
    </row>
    <row r="42" spans="1:7" ht="15">
      <c r="A42" s="41">
        <v>100</v>
      </c>
      <c r="B42" s="41">
        <v>100</v>
      </c>
      <c r="C42" s="47">
        <v>100</v>
      </c>
      <c r="E42" s="51">
        <v>75</v>
      </c>
      <c r="F42" s="52">
        <v>75</v>
      </c>
      <c r="G42" s="52">
        <v>100</v>
      </c>
    </row>
  </sheetData>
  <mergeCells count="1">
    <mergeCell ref="A1:C1"/>
  </mergeCells>
  <pageMargins left="0.69930555555555596" right="0.69930555555555596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"/>
  <sheetViews>
    <sheetView workbookViewId="0">
      <selection activeCell="L22" sqref="L22"/>
    </sheetView>
  </sheetViews>
  <sheetFormatPr defaultColWidth="9" defaultRowHeight="12.75"/>
  <cols>
    <col min="1" max="2" width="9.140625" style="40"/>
    <col min="3" max="3" width="13.28515625" customWidth="1"/>
  </cols>
  <sheetData>
    <row r="1" spans="1:3">
      <c r="A1" s="246" t="s">
        <v>75</v>
      </c>
      <c r="B1" s="246"/>
      <c r="C1" s="246"/>
    </row>
    <row r="2" spans="1:3">
      <c r="A2" s="41">
        <v>0</v>
      </c>
      <c r="B2" s="41">
        <v>74.489999999999995</v>
      </c>
      <c r="C2" s="42" t="s">
        <v>76</v>
      </c>
    </row>
    <row r="3" spans="1:3">
      <c r="A3" s="41">
        <v>74.5</v>
      </c>
      <c r="B3" s="41">
        <v>79.489999999999995</v>
      </c>
      <c r="C3" s="43" t="s">
        <v>77</v>
      </c>
    </row>
    <row r="4" spans="1:3">
      <c r="A4" s="41">
        <v>79.5</v>
      </c>
      <c r="B4" s="41">
        <v>84.49</v>
      </c>
      <c r="C4" s="44" t="s">
        <v>78</v>
      </c>
    </row>
    <row r="5" spans="1:3">
      <c r="A5" s="41">
        <v>84.5</v>
      </c>
      <c r="B5" s="41">
        <v>89.49</v>
      </c>
      <c r="C5" s="45" t="s">
        <v>79</v>
      </c>
    </row>
    <row r="6" spans="1:3">
      <c r="A6" s="41">
        <v>89.5</v>
      </c>
      <c r="B6" s="41">
        <v>100</v>
      </c>
      <c r="C6" s="46" t="s">
        <v>80</v>
      </c>
    </row>
  </sheetData>
  <mergeCells count="1">
    <mergeCell ref="A1:C1"/>
  </mergeCells>
  <pageMargins left="0.69930555555555596" right="0.69930555555555596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  <pageSetUpPr fitToPage="1"/>
  </sheetPr>
  <dimension ref="A1:AG80"/>
  <sheetViews>
    <sheetView zoomScale="120" zoomScaleNormal="120" workbookViewId="0">
      <pane xSplit="3" ySplit="8" topLeftCell="D9" activePane="bottomRight" state="frozen"/>
      <selection pane="topRight"/>
      <selection pane="bottomLeft"/>
      <selection pane="bottomRight" activeCell="H55" sqref="A1:H55"/>
    </sheetView>
  </sheetViews>
  <sheetFormatPr defaultColWidth="4.7109375" defaultRowHeight="11.25"/>
  <cols>
    <col min="1" max="1" width="2.7109375" style="3" customWidth="1"/>
    <col min="2" max="3" width="17.140625" style="4" customWidth="1"/>
    <col min="4" max="5" width="8.7109375" style="5" customWidth="1"/>
    <col min="6" max="7" width="8.7109375" style="6" customWidth="1"/>
    <col min="8" max="8" width="8.7109375" style="7" customWidth="1"/>
    <col min="9" max="14" width="3.28515625" style="4" customWidth="1"/>
    <col min="15" max="15" width="3.7109375" style="4" customWidth="1"/>
    <col min="16" max="17" width="3.28515625" style="4" customWidth="1"/>
    <col min="18" max="18" width="3.7109375" style="4" customWidth="1"/>
    <col min="19" max="19" width="3.28515625" style="4" customWidth="1"/>
    <col min="20" max="20" width="3.7109375" style="4" customWidth="1"/>
    <col min="21" max="21" width="3.28515625" style="4" customWidth="1"/>
    <col min="22" max="22" width="3.7109375" style="4" customWidth="1"/>
    <col min="23" max="23" width="3.28515625" style="4" customWidth="1"/>
    <col min="24" max="24" width="3.28515625" style="8" customWidth="1"/>
    <col min="25" max="25" width="3.7109375" style="4" customWidth="1"/>
    <col min="26" max="26" width="4.7109375" style="6" customWidth="1"/>
    <col min="27" max="27" width="3.28515625" style="4" customWidth="1"/>
    <col min="28" max="16384" width="4.7109375" style="4"/>
  </cols>
  <sheetData>
    <row r="1" spans="1:33">
      <c r="A1" s="241" t="s">
        <v>0</v>
      </c>
      <c r="B1" s="241"/>
      <c r="C1" s="241"/>
      <c r="D1" s="241"/>
      <c r="E1" s="241"/>
      <c r="F1" s="241"/>
      <c r="G1" s="241"/>
      <c r="H1" s="241"/>
    </row>
    <row r="2" spans="1:33">
      <c r="A2" s="241"/>
      <c r="B2" s="241"/>
      <c r="C2" s="241"/>
      <c r="D2" s="241"/>
      <c r="E2" s="241"/>
      <c r="F2" s="241"/>
      <c r="G2" s="241"/>
      <c r="H2" s="241"/>
    </row>
    <row r="3" spans="1:33">
      <c r="A3" s="247" t="s">
        <v>81</v>
      </c>
      <c r="B3" s="247"/>
      <c r="C3" s="247"/>
      <c r="D3" s="247"/>
      <c r="E3" s="247"/>
      <c r="F3" s="247"/>
      <c r="G3" s="247"/>
      <c r="H3" s="247"/>
    </row>
    <row r="4" spans="1:33" ht="13.5" customHeight="1">
      <c r="A4" s="248" t="s">
        <v>2</v>
      </c>
      <c r="B4" s="248"/>
      <c r="C4" s="248"/>
      <c r="D4" s="248"/>
      <c r="E4" s="249"/>
      <c r="F4" s="250" t="str">
        <f>'1st Quarter'!$A$4</f>
        <v>Subject Teacher:</v>
      </c>
      <c r="G4" s="250"/>
      <c r="H4" s="250"/>
    </row>
    <row r="5" spans="1:33" ht="13.5" customHeight="1">
      <c r="A5" s="248" t="s">
        <v>4</v>
      </c>
      <c r="B5" s="248"/>
      <c r="C5" s="248"/>
      <c r="D5" s="248"/>
      <c r="E5" s="249"/>
      <c r="F5" s="251" t="str">
        <f>'1st Quarter'!$A$5</f>
        <v>Grade and Section:</v>
      </c>
      <c r="G5" s="251"/>
      <c r="H5" s="251"/>
    </row>
    <row r="6" spans="1:33" ht="12" customHeight="1">
      <c r="A6" s="252" t="s">
        <v>6</v>
      </c>
      <c r="B6" s="252"/>
      <c r="C6" s="252"/>
      <c r="D6" s="252"/>
      <c r="E6" s="252"/>
      <c r="F6" s="251" t="str">
        <f>'1st Quarter'!$A$3</f>
        <v>SENIOR HIGH SCHOOL DEPARTMENT</v>
      </c>
      <c r="G6" s="251"/>
      <c r="H6" s="251"/>
    </row>
    <row r="7" spans="1:33" s="1" customFormat="1" ht="13.5" customHeight="1">
      <c r="A7" s="259" t="s">
        <v>82</v>
      </c>
      <c r="B7" s="260"/>
      <c r="C7" s="261"/>
      <c r="D7" s="253" t="s">
        <v>70</v>
      </c>
      <c r="E7" s="254"/>
      <c r="F7" s="255" t="s">
        <v>71</v>
      </c>
      <c r="G7" s="256"/>
      <c r="H7" s="257" t="s">
        <v>72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32"/>
      <c r="Y7" s="21"/>
      <c r="Z7" s="38"/>
      <c r="AA7" s="21"/>
    </row>
    <row r="8" spans="1:33" s="1" customFormat="1" ht="12.75" customHeight="1">
      <c r="A8" s="262"/>
      <c r="B8" s="263"/>
      <c r="C8" s="264"/>
      <c r="D8" s="9" t="s">
        <v>73</v>
      </c>
      <c r="E8" s="9" t="s">
        <v>74</v>
      </c>
      <c r="F8" s="9" t="s">
        <v>73</v>
      </c>
      <c r="G8" s="9" t="s">
        <v>74</v>
      </c>
      <c r="H8" s="258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32"/>
      <c r="Y8" s="21"/>
      <c r="Z8" s="38"/>
      <c r="AA8" s="21"/>
    </row>
    <row r="9" spans="1:33" s="1" customFormat="1" ht="12">
      <c r="A9" s="10">
        <v>1</v>
      </c>
      <c r="B9" s="11" t="str">
        <f>'1st Quarter'!B11</f>
        <v>ABELLANA, ALTHEUS .</v>
      </c>
      <c r="C9" s="11" t="e">
        <f>'1st Quarter'!#REF!</f>
        <v>#REF!</v>
      </c>
      <c r="D9" s="12">
        <f>'1st Quarter'!BA11</f>
        <v>82</v>
      </c>
      <c r="E9" s="13" t="str">
        <f t="shared" ref="E9:E49" si="0">IF(D9&gt;=75,"Passed","Failed")</f>
        <v>Passed</v>
      </c>
      <c r="F9" s="14"/>
      <c r="G9" s="13"/>
      <c r="H9" s="15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C9" s="21"/>
      <c r="AD9" s="21"/>
      <c r="AE9" s="21"/>
    </row>
    <row r="10" spans="1:33" ht="12">
      <c r="A10" s="16">
        <f>A9+1</f>
        <v>2</v>
      </c>
      <c r="B10" s="11" t="str">
        <f>'1st Quarter'!B12</f>
        <v>ABORDO, HANS CHRISTIAN .</v>
      </c>
      <c r="C10" s="11" t="e">
        <f>'1st Quarter'!#REF!</f>
        <v>#REF!</v>
      </c>
      <c r="D10" s="12">
        <f>'1st Quarter'!BA12</f>
        <v>72</v>
      </c>
      <c r="E10" s="17" t="str">
        <f t="shared" si="0"/>
        <v>Failed</v>
      </c>
      <c r="F10" s="14"/>
      <c r="G10" s="17"/>
      <c r="H10" s="18"/>
      <c r="I10" s="23"/>
      <c r="J10" s="23"/>
      <c r="K10" s="23"/>
      <c r="L10" s="23"/>
      <c r="M10" s="24"/>
      <c r="N10" s="25"/>
      <c r="O10" s="26"/>
      <c r="P10" s="24"/>
      <c r="Q10" s="24"/>
      <c r="R10" s="26"/>
      <c r="S10" s="23"/>
      <c r="T10" s="26"/>
      <c r="U10" s="23"/>
      <c r="V10" s="26"/>
      <c r="W10" s="23"/>
      <c r="X10" s="31"/>
      <c r="Y10" s="26"/>
      <c r="Z10" s="35"/>
      <c r="AA10" s="36"/>
      <c r="AC10" s="23"/>
      <c r="AD10" s="23"/>
      <c r="AE10" s="23"/>
    </row>
    <row r="11" spans="1:33" s="2" customFormat="1" ht="12">
      <c r="A11" s="16">
        <f t="shared" ref="A11:A55" si="1">A10+1</f>
        <v>3</v>
      </c>
      <c r="B11" s="11" t="str">
        <f>'1st Quarter'!B13</f>
        <v>ANGCON, JEOY VILLACENCIO</v>
      </c>
      <c r="C11" s="11" t="e">
        <f>'1st Quarter'!#REF!</f>
        <v>#REF!</v>
      </c>
      <c r="D11" s="12">
        <f>'1st Quarter'!BA13</f>
        <v>86</v>
      </c>
      <c r="E11" s="17" t="str">
        <f t="shared" si="0"/>
        <v>Passed</v>
      </c>
      <c r="F11" s="14"/>
      <c r="G11" s="17"/>
      <c r="H11" s="18"/>
      <c r="I11" s="23"/>
      <c r="J11" s="23"/>
      <c r="K11" s="23"/>
      <c r="L11" s="23"/>
      <c r="M11" s="26"/>
      <c r="N11" s="26"/>
      <c r="O11" s="26"/>
      <c r="P11" s="26"/>
      <c r="Q11" s="26"/>
      <c r="R11" s="26"/>
      <c r="S11" s="23"/>
      <c r="T11" s="26"/>
      <c r="U11" s="23"/>
      <c r="V11" s="26"/>
      <c r="W11" s="23"/>
      <c r="X11" s="31"/>
      <c r="Y11" s="26"/>
      <c r="Z11" s="35"/>
      <c r="AA11" s="36"/>
      <c r="AC11" s="26"/>
      <c r="AD11" s="4"/>
      <c r="AE11" s="23"/>
      <c r="AF11" s="37"/>
      <c r="AG11" s="37"/>
    </row>
    <row r="12" spans="1:33" ht="12">
      <c r="A12" s="16">
        <f t="shared" si="1"/>
        <v>4</v>
      </c>
      <c r="B12" s="11" t="str">
        <f>'1st Quarter'!B14</f>
        <v>BACUS JR., ARNOLD CAHUTAY</v>
      </c>
      <c r="C12" s="11" t="e">
        <f>'1st Quarter'!#REF!</f>
        <v>#REF!</v>
      </c>
      <c r="D12" s="12">
        <f>'1st Quarter'!BA14</f>
        <v>77</v>
      </c>
      <c r="E12" s="17" t="str">
        <f t="shared" si="0"/>
        <v>Passed</v>
      </c>
      <c r="F12" s="14"/>
      <c r="G12" s="17"/>
      <c r="H12" s="18"/>
      <c r="I12" s="23"/>
      <c r="J12" s="23"/>
      <c r="K12" s="23"/>
      <c r="L12" s="23"/>
      <c r="M12" s="26"/>
      <c r="N12" s="26"/>
      <c r="O12" s="26"/>
      <c r="P12" s="26"/>
      <c r="Q12" s="26"/>
      <c r="R12" s="26"/>
      <c r="S12" s="23"/>
      <c r="T12" s="26"/>
      <c r="U12" s="23"/>
      <c r="V12" s="26"/>
      <c r="W12" s="23"/>
      <c r="X12" s="31"/>
      <c r="Y12" s="26"/>
      <c r="Z12" s="35"/>
      <c r="AA12" s="36"/>
      <c r="AC12" s="26"/>
      <c r="AE12" s="23"/>
      <c r="AF12" s="23"/>
      <c r="AG12" s="23"/>
    </row>
    <row r="13" spans="1:33" ht="12">
      <c r="A13" s="16">
        <f t="shared" si="1"/>
        <v>5</v>
      </c>
      <c r="B13" s="11" t="str">
        <f>'1st Quarter'!B15</f>
        <v>BANDOQUILLO, MARK CABALLES</v>
      </c>
      <c r="C13" s="11" t="e">
        <f>'1st Quarter'!#REF!</f>
        <v>#REF!</v>
      </c>
      <c r="D13" s="12">
        <f>'1st Quarter'!BA15</f>
        <v>80</v>
      </c>
      <c r="E13" s="17" t="str">
        <f t="shared" si="0"/>
        <v>Passed</v>
      </c>
      <c r="F13" s="14"/>
      <c r="G13" s="17"/>
      <c r="H13" s="18"/>
      <c r="I13" s="23"/>
      <c r="J13" s="23"/>
      <c r="K13" s="23"/>
      <c r="L13" s="23"/>
      <c r="M13" s="26"/>
      <c r="N13" s="26"/>
      <c r="O13" s="26"/>
      <c r="P13" s="26"/>
      <c r="Q13" s="26"/>
      <c r="R13" s="26"/>
      <c r="S13" s="23"/>
      <c r="T13" s="26"/>
      <c r="U13" s="23"/>
      <c r="V13" s="26"/>
      <c r="W13" s="23"/>
      <c r="X13" s="31"/>
      <c r="Y13" s="26"/>
      <c r="Z13" s="35"/>
      <c r="AA13" s="36"/>
      <c r="AC13" s="26"/>
      <c r="AE13" s="23"/>
      <c r="AF13" s="23"/>
      <c r="AG13" s="23"/>
    </row>
    <row r="14" spans="1:33" ht="12">
      <c r="A14" s="16">
        <f t="shared" si="1"/>
        <v>6</v>
      </c>
      <c r="B14" s="11" t="str">
        <f>'1st Quarter'!B16</f>
        <v>BULLICER, LESTER NIKOLAI ALILIN</v>
      </c>
      <c r="C14" s="11" t="e">
        <f>'1st Quarter'!#REF!</f>
        <v>#REF!</v>
      </c>
      <c r="D14" s="12">
        <f>'1st Quarter'!BA16</f>
        <v>94</v>
      </c>
      <c r="E14" s="17" t="str">
        <f t="shared" si="0"/>
        <v>Passed</v>
      </c>
      <c r="F14" s="14"/>
      <c r="G14" s="17"/>
      <c r="H14" s="18"/>
      <c r="I14" s="23"/>
      <c r="J14" s="23"/>
      <c r="K14" s="23"/>
      <c r="L14" s="23"/>
      <c r="M14" s="26"/>
      <c r="N14" s="26"/>
      <c r="O14" s="26"/>
      <c r="P14" s="26"/>
      <c r="Q14" s="26"/>
      <c r="R14" s="26"/>
      <c r="S14" s="23"/>
      <c r="T14" s="26"/>
      <c r="U14" s="23"/>
      <c r="V14" s="26"/>
      <c r="W14" s="23"/>
      <c r="X14" s="31"/>
      <c r="Y14" s="26"/>
      <c r="Z14" s="35"/>
      <c r="AA14" s="36"/>
      <c r="AC14" s="26"/>
      <c r="AE14" s="23"/>
      <c r="AF14" s="23"/>
      <c r="AG14" s="23"/>
    </row>
    <row r="15" spans="1:33" ht="12">
      <c r="A15" s="16">
        <f t="shared" si="1"/>
        <v>7</v>
      </c>
      <c r="B15" s="11" t="str">
        <f>'1st Quarter'!B17</f>
        <v>CABIGAS, KYLE KENT</v>
      </c>
      <c r="C15" s="11" t="e">
        <f>'1st Quarter'!#REF!</f>
        <v>#REF!</v>
      </c>
      <c r="D15" s="12">
        <f>'1st Quarter'!BA17</f>
        <v>86</v>
      </c>
      <c r="E15" s="17" t="str">
        <f t="shared" si="0"/>
        <v>Passed</v>
      </c>
      <c r="F15" s="14"/>
      <c r="G15" s="17"/>
      <c r="H15" s="18"/>
      <c r="I15" s="23"/>
      <c r="J15" s="23"/>
      <c r="K15" s="23"/>
      <c r="L15" s="23"/>
      <c r="M15" s="26"/>
      <c r="N15" s="26"/>
      <c r="O15" s="26"/>
      <c r="P15" s="26"/>
      <c r="Q15" s="26"/>
      <c r="R15" s="26"/>
      <c r="S15" s="23"/>
      <c r="T15" s="26"/>
      <c r="U15" s="23"/>
      <c r="V15" s="26"/>
      <c r="W15" s="23"/>
      <c r="X15" s="31"/>
      <c r="Y15" s="26"/>
      <c r="Z15" s="35"/>
      <c r="AA15" s="36"/>
      <c r="AC15" s="26"/>
      <c r="AE15" s="23"/>
      <c r="AF15" s="23"/>
      <c r="AG15" s="23"/>
    </row>
    <row r="16" spans="1:33" ht="12">
      <c r="A16" s="16">
        <f t="shared" si="1"/>
        <v>8</v>
      </c>
      <c r="B16" s="11" t="str">
        <f>'1st Quarter'!B18</f>
        <v>CAHIGAS, CHRISTIAN JAN ROLLORATA</v>
      </c>
      <c r="C16" s="11" t="e">
        <f>'1st Quarter'!#REF!</f>
        <v>#REF!</v>
      </c>
      <c r="D16" s="12">
        <f>'1st Quarter'!BA18</f>
        <v>84</v>
      </c>
      <c r="E16" s="17" t="str">
        <f t="shared" si="0"/>
        <v>Passed</v>
      </c>
      <c r="F16" s="14"/>
      <c r="G16" s="17"/>
      <c r="H16" s="18"/>
      <c r="I16" s="23"/>
      <c r="J16" s="23"/>
      <c r="K16" s="23"/>
      <c r="L16" s="23"/>
      <c r="M16" s="26"/>
      <c r="N16" s="26"/>
      <c r="O16" s="26"/>
      <c r="P16" s="26"/>
      <c r="Q16" s="26"/>
      <c r="R16" s="26"/>
      <c r="S16" s="23"/>
      <c r="T16" s="26"/>
      <c r="U16" s="23"/>
      <c r="V16" s="26"/>
      <c r="W16" s="23"/>
      <c r="X16" s="31"/>
      <c r="Y16" s="26"/>
      <c r="Z16" s="35"/>
      <c r="AA16" s="36"/>
      <c r="AC16" s="26"/>
      <c r="AE16" s="23"/>
      <c r="AF16" s="23"/>
      <c r="AG16" s="23"/>
    </row>
    <row r="17" spans="1:33" ht="12">
      <c r="A17" s="16">
        <f t="shared" si="1"/>
        <v>9</v>
      </c>
      <c r="B17" s="11" t="str">
        <f>'1st Quarter'!B19</f>
        <v>CAÑETE, ERWIN ANDRINO</v>
      </c>
      <c r="C17" s="11" t="e">
        <f>'1st Quarter'!#REF!</f>
        <v>#REF!</v>
      </c>
      <c r="D17" s="12">
        <f>'1st Quarter'!BA19</f>
        <v>96</v>
      </c>
      <c r="E17" s="17" t="str">
        <f t="shared" si="0"/>
        <v>Passed</v>
      </c>
      <c r="F17" s="14"/>
      <c r="G17" s="17"/>
      <c r="H17" s="18"/>
      <c r="I17" s="23"/>
      <c r="J17" s="23"/>
      <c r="K17" s="23"/>
      <c r="L17" s="23"/>
      <c r="M17" s="26"/>
      <c r="N17" s="26"/>
      <c r="O17" s="26"/>
      <c r="P17" s="26"/>
      <c r="Q17" s="26"/>
      <c r="R17" s="26"/>
      <c r="S17" s="23"/>
      <c r="T17" s="26"/>
      <c r="U17" s="23"/>
      <c r="V17" s="26"/>
      <c r="W17" s="23"/>
      <c r="X17" s="31"/>
      <c r="Y17" s="26"/>
      <c r="Z17" s="35"/>
      <c r="AA17" s="36"/>
      <c r="AC17" s="26"/>
      <c r="AE17" s="23"/>
      <c r="AF17" s="23"/>
      <c r="AG17" s="23"/>
    </row>
    <row r="18" spans="1:33" ht="12">
      <c r="A18" s="16">
        <f t="shared" si="1"/>
        <v>10</v>
      </c>
      <c r="B18" s="11" t="e">
        <f>'1st Quarter'!#REF!</f>
        <v>#REF!</v>
      </c>
      <c r="C18" s="11" t="e">
        <f>'1st Quarter'!#REF!</f>
        <v>#REF!</v>
      </c>
      <c r="D18" s="12" t="e">
        <f>'1st Quarter'!#REF!</f>
        <v>#REF!</v>
      </c>
      <c r="E18" s="17" t="e">
        <f t="shared" si="0"/>
        <v>#REF!</v>
      </c>
      <c r="F18" s="14"/>
      <c r="G18" s="17"/>
      <c r="H18" s="18"/>
      <c r="I18" s="22"/>
      <c r="J18" s="23"/>
      <c r="K18" s="23"/>
      <c r="L18" s="23"/>
      <c r="M18" s="26"/>
      <c r="N18" s="26"/>
      <c r="O18" s="26"/>
      <c r="P18" s="26"/>
      <c r="Q18" s="26"/>
      <c r="R18" s="26"/>
      <c r="S18" s="23"/>
      <c r="T18" s="26"/>
      <c r="U18" s="23"/>
      <c r="V18" s="26"/>
      <c r="W18" s="23"/>
      <c r="X18" s="31"/>
      <c r="Y18" s="26"/>
      <c r="Z18" s="35"/>
      <c r="AA18" s="36"/>
      <c r="AC18" s="26"/>
      <c r="AE18" s="23"/>
      <c r="AF18" s="23"/>
      <c r="AG18" s="23"/>
    </row>
    <row r="19" spans="1:33" ht="12">
      <c r="A19" s="16">
        <f t="shared" si="1"/>
        <v>11</v>
      </c>
      <c r="B19" s="11" t="str">
        <f>'1st Quarter'!B20</f>
        <v>CAYSON, JANRY ALILIN</v>
      </c>
      <c r="C19" s="11" t="e">
        <f>'1st Quarter'!#REF!</f>
        <v>#REF!</v>
      </c>
      <c r="D19" s="12">
        <f>'1st Quarter'!BA20</f>
        <v>93</v>
      </c>
      <c r="E19" s="17" t="str">
        <f t="shared" si="0"/>
        <v>Passed</v>
      </c>
      <c r="F19" s="14"/>
      <c r="G19" s="17"/>
      <c r="H19" s="18"/>
      <c r="I19" s="23"/>
      <c r="J19" s="23"/>
      <c r="K19" s="23"/>
      <c r="L19" s="23"/>
      <c r="M19" s="26"/>
      <c r="N19" s="26"/>
      <c r="O19" s="26"/>
      <c r="P19" s="26"/>
      <c r="Q19" s="26"/>
      <c r="R19" s="26"/>
      <c r="S19" s="23"/>
      <c r="T19" s="26"/>
      <c r="U19" s="23"/>
      <c r="V19" s="26"/>
      <c r="W19" s="23"/>
      <c r="X19" s="31"/>
      <c r="Y19" s="26"/>
      <c r="Z19" s="35"/>
      <c r="AA19" s="36"/>
      <c r="AC19" s="26"/>
      <c r="AE19" s="23"/>
      <c r="AF19" s="23"/>
      <c r="AG19" s="23"/>
    </row>
    <row r="20" spans="1:33" ht="12">
      <c r="A20" s="16">
        <f t="shared" si="1"/>
        <v>12</v>
      </c>
      <c r="B20" s="11" t="str">
        <f>'1st Quarter'!B21</f>
        <v>FERNANDEZ, JOHN DAVESON BASILLOTE</v>
      </c>
      <c r="C20" s="11" t="e">
        <f>'1st Quarter'!#REF!</f>
        <v>#REF!</v>
      </c>
      <c r="D20" s="12">
        <f>'1st Quarter'!BA21</f>
        <v>83</v>
      </c>
      <c r="E20" s="17" t="str">
        <f t="shared" si="0"/>
        <v>Passed</v>
      </c>
      <c r="F20" s="14"/>
      <c r="G20" s="17"/>
      <c r="H20" s="18"/>
      <c r="I20" s="23"/>
      <c r="J20" s="23"/>
      <c r="K20" s="23"/>
      <c r="L20" s="23"/>
      <c r="M20" s="26"/>
      <c r="N20" s="26"/>
      <c r="O20" s="26"/>
      <c r="P20" s="26"/>
      <c r="Q20" s="26"/>
      <c r="R20" s="26"/>
      <c r="S20" s="23"/>
      <c r="T20" s="26"/>
      <c r="U20" s="23"/>
      <c r="V20" s="26"/>
      <c r="W20" s="23"/>
      <c r="X20" s="31"/>
      <c r="Y20" s="26"/>
      <c r="Z20" s="35"/>
      <c r="AA20" s="36"/>
      <c r="AC20" s="26"/>
      <c r="AE20" s="23"/>
      <c r="AF20" s="23"/>
      <c r="AG20" s="23"/>
    </row>
    <row r="21" spans="1:33" ht="12">
      <c r="A21" s="16">
        <f t="shared" si="1"/>
        <v>13</v>
      </c>
      <c r="B21" s="11" t="str">
        <f>'1st Quarter'!B22</f>
        <v>GALANG, ICELLY TROIZE BRIONES</v>
      </c>
      <c r="C21" s="11" t="e">
        <f>'1st Quarter'!#REF!</f>
        <v>#REF!</v>
      </c>
      <c r="D21" s="12">
        <f>'1st Quarter'!BA22</f>
        <v>75</v>
      </c>
      <c r="E21" s="17" t="str">
        <f t="shared" si="0"/>
        <v>Passed</v>
      </c>
      <c r="F21" s="14"/>
      <c r="G21" s="17"/>
      <c r="H21" s="18"/>
      <c r="I21" s="23"/>
      <c r="J21" s="23"/>
      <c r="K21" s="23"/>
      <c r="L21" s="23"/>
      <c r="M21" s="26"/>
      <c r="N21" s="26"/>
      <c r="O21" s="26"/>
      <c r="P21" s="26"/>
      <c r="Q21" s="26"/>
      <c r="R21" s="26"/>
      <c r="S21" s="23"/>
      <c r="T21" s="26"/>
      <c r="U21" s="23"/>
      <c r="V21" s="26"/>
      <c r="W21" s="23"/>
      <c r="X21" s="31"/>
      <c r="Y21" s="26"/>
      <c r="Z21" s="35"/>
      <c r="AA21" s="36"/>
      <c r="AC21" s="26"/>
      <c r="AE21" s="23"/>
      <c r="AF21" s="23"/>
      <c r="AG21" s="23"/>
    </row>
    <row r="22" spans="1:33" ht="12">
      <c r="A22" s="16">
        <f t="shared" si="1"/>
        <v>14</v>
      </c>
      <c r="B22" s="11" t="str">
        <f>'1st Quarter'!B23</f>
        <v>LABRA, REJ JAMVIE BAYSA</v>
      </c>
      <c r="C22" s="11" t="e">
        <f>'1st Quarter'!#REF!</f>
        <v>#REF!</v>
      </c>
      <c r="D22" s="12">
        <f>'1st Quarter'!BA23</f>
        <v>89</v>
      </c>
      <c r="E22" s="17" t="str">
        <f t="shared" si="0"/>
        <v>Passed</v>
      </c>
      <c r="F22" s="14"/>
      <c r="G22" s="17"/>
      <c r="H22" s="18"/>
      <c r="I22" s="22"/>
      <c r="J22" s="23"/>
      <c r="K22" s="23"/>
      <c r="L22" s="23"/>
      <c r="M22" s="26"/>
      <c r="N22" s="26"/>
      <c r="O22" s="26"/>
      <c r="P22" s="26"/>
      <c r="Q22" s="26"/>
      <c r="R22" s="26"/>
      <c r="S22" s="23"/>
      <c r="T22" s="26"/>
      <c r="U22" s="23"/>
      <c r="V22" s="26"/>
      <c r="W22" s="23"/>
      <c r="X22" s="31"/>
      <c r="Y22" s="26"/>
      <c r="Z22" s="35"/>
      <c r="AA22" s="36"/>
      <c r="AC22" s="26"/>
      <c r="AE22" s="23"/>
      <c r="AF22" s="23"/>
      <c r="AG22" s="23"/>
    </row>
    <row r="23" spans="1:33" ht="12">
      <c r="A23" s="16">
        <f t="shared" si="1"/>
        <v>15</v>
      </c>
      <c r="B23" s="11" t="str">
        <f>'1st Quarter'!B24</f>
        <v>LETIGIO, DAVE WAYNE RECIMIENTO</v>
      </c>
      <c r="C23" s="11" t="e">
        <f>'1st Quarter'!#REF!</f>
        <v>#REF!</v>
      </c>
      <c r="D23" s="12">
        <f>'1st Quarter'!BA24</f>
        <v>88</v>
      </c>
      <c r="E23" s="17" t="str">
        <f t="shared" si="0"/>
        <v>Passed</v>
      </c>
      <c r="F23" s="14"/>
      <c r="G23" s="17"/>
      <c r="H23" s="18"/>
      <c r="I23" s="22"/>
      <c r="J23" s="23"/>
      <c r="K23" s="23"/>
      <c r="L23" s="23"/>
      <c r="M23" s="26"/>
      <c r="N23" s="26"/>
      <c r="O23" s="26"/>
      <c r="P23" s="26"/>
      <c r="Q23" s="26"/>
      <c r="R23" s="26"/>
      <c r="S23" s="23"/>
      <c r="T23" s="26"/>
      <c r="U23" s="23"/>
      <c r="V23" s="26"/>
      <c r="W23" s="23"/>
      <c r="X23" s="31"/>
      <c r="Y23" s="26"/>
      <c r="Z23" s="35"/>
      <c r="AA23" s="36"/>
      <c r="AC23" s="26"/>
      <c r="AE23" s="23"/>
      <c r="AF23" s="23"/>
      <c r="AG23" s="23"/>
    </row>
    <row r="24" spans="1:33" ht="12">
      <c r="A24" s="16">
        <f t="shared" si="1"/>
        <v>16</v>
      </c>
      <c r="B24" s="11" t="str">
        <f>'1st Quarter'!B25</f>
        <v>MORGA, KYLE JAMES PABROA</v>
      </c>
      <c r="C24" s="11" t="e">
        <f>'1st Quarter'!#REF!</f>
        <v>#REF!</v>
      </c>
      <c r="D24" s="12">
        <f>'1st Quarter'!BA25</f>
        <v>84</v>
      </c>
      <c r="E24" s="17" t="str">
        <f t="shared" si="0"/>
        <v>Passed</v>
      </c>
      <c r="F24" s="14"/>
      <c r="G24" s="17"/>
      <c r="H24" s="18"/>
      <c r="I24" s="23"/>
      <c r="J24" s="23"/>
      <c r="K24" s="23"/>
      <c r="L24" s="23"/>
      <c r="M24" s="26"/>
      <c r="N24" s="26"/>
      <c r="O24" s="26"/>
      <c r="P24" s="26"/>
      <c r="Q24" s="26"/>
      <c r="R24" s="26"/>
      <c r="S24" s="23"/>
      <c r="T24" s="26"/>
      <c r="U24" s="23"/>
      <c r="V24" s="26"/>
      <c r="W24" s="23"/>
      <c r="X24" s="31"/>
      <c r="Y24" s="26"/>
      <c r="Z24" s="35"/>
      <c r="AA24" s="36"/>
      <c r="AC24" s="26"/>
      <c r="AE24" s="23"/>
      <c r="AF24" s="23"/>
      <c r="AG24" s="23"/>
    </row>
    <row r="25" spans="1:33" ht="12">
      <c r="A25" s="16">
        <f t="shared" si="1"/>
        <v>17</v>
      </c>
      <c r="B25" s="11" t="str">
        <f>'1st Quarter'!B26</f>
        <v>OPENIA, JUDE EMMANUEL INSO</v>
      </c>
      <c r="C25" s="11" t="e">
        <f>'1st Quarter'!#REF!</f>
        <v>#REF!</v>
      </c>
      <c r="D25" s="12">
        <f>'1st Quarter'!BA26</f>
        <v>76</v>
      </c>
      <c r="E25" s="17" t="str">
        <f t="shared" si="0"/>
        <v>Passed</v>
      </c>
      <c r="F25" s="14"/>
      <c r="G25" s="17"/>
      <c r="H25" s="18"/>
      <c r="I25" s="23"/>
      <c r="J25" s="27"/>
      <c r="K25" s="23"/>
      <c r="L25" s="23"/>
      <c r="M25" s="26"/>
      <c r="N25" s="26"/>
      <c r="O25" s="26"/>
      <c r="P25" s="26"/>
      <c r="Q25" s="26"/>
      <c r="R25" s="26"/>
      <c r="S25" s="23"/>
      <c r="T25" s="26"/>
      <c r="U25" s="23"/>
      <c r="V25" s="26"/>
      <c r="W25" s="23"/>
      <c r="X25" s="31"/>
      <c r="Y25" s="26"/>
      <c r="Z25" s="35"/>
      <c r="AA25" s="36"/>
      <c r="AC25" s="26"/>
      <c r="AE25" s="23"/>
      <c r="AF25" s="23"/>
      <c r="AG25" s="23"/>
    </row>
    <row r="26" spans="1:33" ht="12">
      <c r="A26" s="16">
        <f t="shared" si="1"/>
        <v>18</v>
      </c>
      <c r="B26" s="11" t="str">
        <f>'1st Quarter'!B27</f>
        <v>PAGANPAN, REYMAR VAILOCES</v>
      </c>
      <c r="C26" s="11" t="e">
        <f>'1st Quarter'!#REF!</f>
        <v>#REF!</v>
      </c>
      <c r="D26" s="12">
        <f>'1st Quarter'!BA27</f>
        <v>79</v>
      </c>
      <c r="E26" s="17" t="str">
        <f t="shared" si="0"/>
        <v>Passed</v>
      </c>
      <c r="F26" s="14"/>
      <c r="G26" s="17"/>
      <c r="H26" s="18"/>
      <c r="I26" s="23"/>
      <c r="J26" s="27"/>
      <c r="K26" s="23"/>
      <c r="L26" s="23"/>
      <c r="M26" s="26"/>
      <c r="N26" s="26"/>
      <c r="O26" s="26"/>
      <c r="P26" s="26"/>
      <c r="Q26" s="26"/>
      <c r="R26" s="26"/>
      <c r="S26" s="23"/>
      <c r="T26" s="26"/>
      <c r="U26" s="23"/>
      <c r="V26" s="26"/>
      <c r="W26" s="23"/>
      <c r="X26" s="31"/>
      <c r="Y26" s="26"/>
      <c r="Z26" s="35"/>
      <c r="AA26" s="36"/>
      <c r="AC26" s="26"/>
      <c r="AE26" s="23"/>
      <c r="AF26" s="23"/>
      <c r="AG26" s="23"/>
    </row>
    <row r="27" spans="1:33" ht="12">
      <c r="A27" s="16">
        <f t="shared" si="1"/>
        <v>19</v>
      </c>
      <c r="B27" s="11" t="str">
        <f>'1st Quarter'!B28</f>
        <v>PANIT, MARK REBALLOS</v>
      </c>
      <c r="C27" s="11" t="e">
        <f>'1st Quarter'!#REF!</f>
        <v>#REF!</v>
      </c>
      <c r="D27" s="12">
        <f>'1st Quarter'!BA28</f>
        <v>85</v>
      </c>
      <c r="E27" s="17" t="str">
        <f t="shared" si="0"/>
        <v>Passed</v>
      </c>
      <c r="F27" s="14"/>
      <c r="G27" s="17"/>
      <c r="H27" s="18"/>
      <c r="I27" s="23"/>
      <c r="J27" s="23"/>
      <c r="K27" s="23"/>
      <c r="L27" s="23"/>
      <c r="M27" s="26"/>
      <c r="N27" s="26"/>
      <c r="O27" s="26"/>
      <c r="P27" s="26"/>
      <c r="Q27" s="26"/>
      <c r="R27" s="26"/>
      <c r="S27" s="23"/>
      <c r="T27" s="26"/>
      <c r="U27" s="23"/>
      <c r="V27" s="26"/>
      <c r="W27" s="23"/>
      <c r="X27" s="31"/>
      <c r="Y27" s="26"/>
      <c r="Z27" s="35"/>
      <c r="AA27" s="36"/>
      <c r="AC27" s="26"/>
      <c r="AE27" s="23"/>
      <c r="AF27" s="23"/>
      <c r="AG27" s="23"/>
    </row>
    <row r="28" spans="1:33" ht="12">
      <c r="A28" s="16">
        <f t="shared" si="1"/>
        <v>20</v>
      </c>
      <c r="B28" s="11" t="str">
        <f>'1st Quarter'!B29</f>
        <v>PONLA, RONNIE RICKY S.</v>
      </c>
      <c r="C28" s="11" t="e">
        <f>'1st Quarter'!#REF!</f>
        <v>#REF!</v>
      </c>
      <c r="D28" s="12">
        <f>'1st Quarter'!BA29</f>
        <v>92</v>
      </c>
      <c r="E28" s="17" t="str">
        <f t="shared" si="0"/>
        <v>Passed</v>
      </c>
      <c r="F28" s="14"/>
      <c r="G28" s="17"/>
      <c r="H28" s="18"/>
      <c r="I28" s="23"/>
      <c r="J28" s="23"/>
      <c r="K28" s="23"/>
      <c r="L28" s="23"/>
      <c r="M28" s="26"/>
      <c r="N28" s="26"/>
      <c r="O28" s="26"/>
      <c r="P28" s="26"/>
      <c r="Q28" s="26"/>
      <c r="R28" s="26"/>
      <c r="S28" s="23"/>
      <c r="T28" s="26"/>
      <c r="U28" s="23"/>
      <c r="V28" s="26"/>
      <c r="W28" s="23"/>
      <c r="X28" s="31"/>
      <c r="Y28" s="26"/>
      <c r="Z28" s="35"/>
      <c r="AA28" s="36"/>
      <c r="AC28" s="26"/>
      <c r="AE28" s="23"/>
      <c r="AF28" s="23"/>
      <c r="AG28" s="23"/>
    </row>
    <row r="29" spans="1:33" ht="12">
      <c r="A29" s="16">
        <f t="shared" si="1"/>
        <v>21</v>
      </c>
      <c r="B29" s="11" t="str">
        <f>'1st Quarter'!B30</f>
        <v>REAMBONANZA. KEVIN</v>
      </c>
      <c r="C29" s="11" t="e">
        <f>'1st Quarter'!#REF!</f>
        <v>#REF!</v>
      </c>
      <c r="D29" s="12">
        <f>'1st Quarter'!BA30</f>
        <v>90</v>
      </c>
      <c r="E29" s="17" t="str">
        <f t="shared" si="0"/>
        <v>Passed</v>
      </c>
      <c r="F29" s="14"/>
      <c r="G29" s="17"/>
      <c r="H29" s="18"/>
      <c r="I29" s="22"/>
      <c r="J29" s="23"/>
      <c r="K29" s="23"/>
      <c r="L29" s="23"/>
      <c r="M29" s="26"/>
      <c r="N29" s="26"/>
      <c r="O29" s="26"/>
      <c r="P29" s="26"/>
      <c r="Q29" s="26"/>
      <c r="R29" s="26"/>
      <c r="S29" s="23"/>
      <c r="T29" s="26"/>
      <c r="U29" s="23"/>
      <c r="V29" s="26"/>
      <c r="W29" s="23"/>
      <c r="X29" s="31"/>
      <c r="Y29" s="26"/>
      <c r="Z29" s="35"/>
      <c r="AA29" s="36"/>
      <c r="AC29" s="26"/>
      <c r="AE29" s="23"/>
      <c r="AF29" s="23"/>
      <c r="AG29" s="23"/>
    </row>
    <row r="30" spans="1:33" ht="12">
      <c r="A30" s="16">
        <f t="shared" si="1"/>
        <v>22</v>
      </c>
      <c r="B30" s="11" t="str">
        <f>'1st Quarter'!B31</f>
        <v>SEDILLO, DARYLL AGUSTINE SINDA</v>
      </c>
      <c r="C30" s="11" t="e">
        <f>'1st Quarter'!#REF!</f>
        <v>#REF!</v>
      </c>
      <c r="D30" s="12">
        <f>'1st Quarter'!BA31</f>
        <v>71</v>
      </c>
      <c r="E30" s="17" t="str">
        <f t="shared" si="0"/>
        <v>Failed</v>
      </c>
      <c r="F30" s="14"/>
      <c r="G30" s="17"/>
      <c r="H30" s="18"/>
      <c r="I30" s="23"/>
      <c r="J30" s="23"/>
      <c r="K30" s="23"/>
      <c r="L30" s="23"/>
      <c r="M30" s="26"/>
      <c r="N30" s="26"/>
      <c r="O30" s="26"/>
      <c r="P30" s="26"/>
      <c r="Q30" s="26"/>
      <c r="R30" s="26"/>
      <c r="S30" s="23"/>
      <c r="T30" s="26"/>
      <c r="U30" s="23"/>
      <c r="V30" s="26"/>
      <c r="W30" s="23"/>
      <c r="X30" s="31"/>
      <c r="Y30" s="26"/>
      <c r="Z30" s="35"/>
      <c r="AA30" s="36"/>
      <c r="AC30" s="26"/>
      <c r="AE30" s="23"/>
      <c r="AF30" s="23"/>
      <c r="AG30" s="23"/>
    </row>
    <row r="31" spans="1:33" ht="12">
      <c r="A31" s="16">
        <f t="shared" si="1"/>
        <v>23</v>
      </c>
      <c r="B31" s="11" t="e">
        <f>'1st Quarter'!#REF!</f>
        <v>#REF!</v>
      </c>
      <c r="C31" s="11" t="e">
        <f>'1st Quarter'!#REF!</f>
        <v>#REF!</v>
      </c>
      <c r="D31" s="12" t="e">
        <f>'1st Quarter'!#REF!</f>
        <v>#REF!</v>
      </c>
      <c r="E31" s="17" t="e">
        <f t="shared" si="0"/>
        <v>#REF!</v>
      </c>
      <c r="F31" s="14"/>
      <c r="G31" s="17"/>
      <c r="H31" s="18"/>
      <c r="I31" s="23"/>
      <c r="J31" s="23"/>
      <c r="K31" s="23"/>
      <c r="L31" s="23"/>
      <c r="M31" s="26"/>
      <c r="N31" s="26"/>
      <c r="O31" s="26"/>
      <c r="P31" s="26"/>
      <c r="Q31" s="26"/>
      <c r="R31" s="26"/>
      <c r="S31" s="23"/>
      <c r="T31" s="26"/>
      <c r="U31" s="23"/>
      <c r="V31" s="26"/>
      <c r="W31" s="23"/>
      <c r="X31" s="31"/>
      <c r="Y31" s="26"/>
      <c r="Z31" s="35"/>
      <c r="AA31" s="36"/>
      <c r="AC31" s="26"/>
      <c r="AE31" s="23"/>
      <c r="AF31" s="23"/>
      <c r="AG31" s="23"/>
    </row>
    <row r="32" spans="1:33" ht="12">
      <c r="A32" s="16">
        <f t="shared" si="1"/>
        <v>24</v>
      </c>
      <c r="B32" s="11" t="str">
        <f>'1st Quarter'!B32</f>
        <v>SUMBALA, DEAN BAYKING</v>
      </c>
      <c r="C32" s="11" t="e">
        <f>'1st Quarter'!#REF!</f>
        <v>#REF!</v>
      </c>
      <c r="D32" s="12">
        <f>'1st Quarter'!BA32</f>
        <v>90</v>
      </c>
      <c r="E32" s="17" t="str">
        <f t="shared" si="0"/>
        <v>Passed</v>
      </c>
      <c r="F32" s="14"/>
      <c r="G32" s="17"/>
      <c r="H32" s="18"/>
      <c r="I32" s="23"/>
      <c r="J32" s="23"/>
      <c r="K32" s="23"/>
      <c r="L32" s="23"/>
      <c r="M32" s="26"/>
      <c r="N32" s="26"/>
      <c r="O32" s="26"/>
      <c r="P32" s="26"/>
      <c r="Q32" s="26"/>
      <c r="R32" s="26"/>
      <c r="S32" s="23"/>
      <c r="T32" s="26"/>
      <c r="U32" s="23"/>
      <c r="V32" s="26"/>
      <c r="W32" s="23"/>
      <c r="X32" s="31"/>
      <c r="Y32" s="26"/>
      <c r="Z32" s="35"/>
      <c r="AA32" s="36"/>
      <c r="AC32" s="26"/>
      <c r="AE32" s="23"/>
      <c r="AF32" s="23"/>
      <c r="AG32" s="23"/>
    </row>
    <row r="33" spans="1:33" ht="12">
      <c r="A33" s="16">
        <f t="shared" si="1"/>
        <v>25</v>
      </c>
      <c r="B33" s="11" t="str">
        <f>'1st Quarter'!B33</f>
        <v>SURBANO, KHENNY BRIAN .</v>
      </c>
      <c r="C33" s="11" t="e">
        <f>'1st Quarter'!#REF!</f>
        <v>#REF!</v>
      </c>
      <c r="D33" s="12">
        <f>'1st Quarter'!BA33</f>
        <v>83</v>
      </c>
      <c r="E33" s="17" t="str">
        <f t="shared" si="0"/>
        <v>Passed</v>
      </c>
      <c r="F33" s="14"/>
      <c r="G33" s="17"/>
      <c r="H33" s="18"/>
      <c r="I33" s="23"/>
      <c r="J33" s="23"/>
      <c r="K33" s="23"/>
      <c r="L33" s="23"/>
      <c r="M33" s="26"/>
      <c r="N33" s="26"/>
      <c r="O33" s="26"/>
      <c r="P33" s="26"/>
      <c r="Q33" s="26"/>
      <c r="R33" s="26"/>
      <c r="S33" s="23"/>
      <c r="T33" s="26"/>
      <c r="U33" s="23"/>
      <c r="V33" s="26"/>
      <c r="W33" s="23"/>
      <c r="X33" s="31"/>
      <c r="Y33" s="26"/>
      <c r="Z33" s="35"/>
      <c r="AA33" s="36"/>
      <c r="AC33" s="26"/>
      <c r="AE33" s="23"/>
      <c r="AF33" s="23"/>
      <c r="AG33" s="23"/>
    </row>
    <row r="34" spans="1:33" ht="12">
      <c r="A34" s="16">
        <f t="shared" si="1"/>
        <v>26</v>
      </c>
      <c r="B34" s="11" t="str">
        <f>'1st Quarter'!B34</f>
        <v>TABAÑAG, JESSIE MAG-ASO</v>
      </c>
      <c r="C34" s="11" t="e">
        <f>'1st Quarter'!#REF!</f>
        <v>#REF!</v>
      </c>
      <c r="D34" s="12">
        <f>'1st Quarter'!BA34</f>
        <v>87</v>
      </c>
      <c r="E34" s="17" t="str">
        <f t="shared" si="0"/>
        <v>Passed</v>
      </c>
      <c r="F34" s="14"/>
      <c r="G34" s="17"/>
      <c r="H34" s="18"/>
      <c r="I34" s="23"/>
      <c r="J34" s="23"/>
      <c r="K34" s="23"/>
      <c r="L34" s="23"/>
      <c r="M34" s="26"/>
      <c r="N34" s="26"/>
      <c r="O34" s="26"/>
      <c r="P34" s="26"/>
      <c r="Q34" s="26"/>
      <c r="R34" s="26"/>
      <c r="S34" s="23"/>
      <c r="T34" s="26"/>
      <c r="U34" s="23"/>
      <c r="V34" s="26"/>
      <c r="W34" s="23"/>
      <c r="X34" s="31"/>
      <c r="Y34" s="26"/>
      <c r="Z34" s="35"/>
      <c r="AA34" s="36"/>
      <c r="AC34" s="26"/>
      <c r="AE34" s="23"/>
      <c r="AF34" s="23"/>
      <c r="AG34" s="23"/>
    </row>
    <row r="35" spans="1:33" ht="12">
      <c r="A35" s="16">
        <f t="shared" si="1"/>
        <v>27</v>
      </c>
      <c r="B35" s="11" t="str">
        <f>'1st Quarter'!B35</f>
        <v>TALBO, JOSEPH JOUBERT CUEVA</v>
      </c>
      <c r="C35" s="11" t="e">
        <f>'1st Quarter'!#REF!</f>
        <v>#REF!</v>
      </c>
      <c r="D35" s="12">
        <f>'1st Quarter'!BA35</f>
        <v>85</v>
      </c>
      <c r="E35" s="17" t="str">
        <f t="shared" si="0"/>
        <v>Passed</v>
      </c>
      <c r="F35" s="14"/>
      <c r="G35" s="17"/>
      <c r="H35" s="18"/>
      <c r="I35" s="23"/>
      <c r="J35" s="23"/>
      <c r="K35" s="23"/>
      <c r="L35" s="23"/>
      <c r="M35" s="26"/>
      <c r="N35" s="26"/>
      <c r="O35" s="26"/>
      <c r="P35" s="26"/>
      <c r="Q35" s="26"/>
      <c r="R35" s="26"/>
      <c r="S35" s="23"/>
      <c r="T35" s="26"/>
      <c r="U35" s="23"/>
      <c r="V35" s="26"/>
      <c r="W35" s="23"/>
      <c r="X35" s="31"/>
      <c r="Y35" s="26"/>
      <c r="Z35" s="35"/>
      <c r="AA35" s="36"/>
      <c r="AC35" s="26"/>
      <c r="AE35" s="23"/>
      <c r="AF35" s="23"/>
      <c r="AG35" s="23"/>
    </row>
    <row r="36" spans="1:33" ht="12">
      <c r="A36" s="16">
        <f t="shared" si="1"/>
        <v>28</v>
      </c>
      <c r="B36" s="11" t="str">
        <f>'1st Quarter'!B36</f>
        <v>PALANG, CHRISTIAN HANS</v>
      </c>
      <c r="C36" s="11" t="e">
        <f>'1st Quarter'!#REF!</f>
        <v>#REF!</v>
      </c>
      <c r="D36" s="12">
        <f>'1st Quarter'!BA36</f>
        <v>88</v>
      </c>
      <c r="E36" s="17" t="str">
        <f t="shared" si="0"/>
        <v>Passed</v>
      </c>
      <c r="F36" s="14"/>
      <c r="G36" s="17"/>
      <c r="H36" s="18"/>
      <c r="I36" s="23"/>
      <c r="J36" s="23"/>
      <c r="K36" s="23"/>
      <c r="L36" s="23"/>
      <c r="M36" s="26"/>
      <c r="N36" s="26"/>
      <c r="O36" s="26"/>
      <c r="P36" s="26"/>
      <c r="Q36" s="26"/>
      <c r="R36" s="26"/>
      <c r="S36" s="23"/>
      <c r="T36" s="26"/>
      <c r="U36" s="23"/>
      <c r="V36" s="26"/>
      <c r="W36" s="23"/>
      <c r="X36" s="31"/>
      <c r="Y36" s="26"/>
      <c r="Z36" s="35"/>
      <c r="AA36" s="36"/>
      <c r="AC36" s="26"/>
      <c r="AE36" s="23"/>
      <c r="AF36" s="23"/>
      <c r="AG36" s="23"/>
    </row>
    <row r="37" spans="1:33" ht="12">
      <c r="A37" s="16">
        <f t="shared" si="1"/>
        <v>29</v>
      </c>
      <c r="B37" s="11" t="e">
        <f>'1st Quarter'!#REF!</f>
        <v>#REF!</v>
      </c>
      <c r="C37" s="11" t="e">
        <f>'1st Quarter'!#REF!</f>
        <v>#REF!</v>
      </c>
      <c r="D37" s="12" t="e">
        <f>'1st Quarter'!#REF!</f>
        <v>#REF!</v>
      </c>
      <c r="E37" s="17" t="e">
        <f t="shared" si="0"/>
        <v>#REF!</v>
      </c>
      <c r="F37" s="14"/>
      <c r="G37" s="17"/>
      <c r="H37" s="18"/>
      <c r="I37" s="22"/>
      <c r="J37" s="23"/>
      <c r="K37" s="23"/>
      <c r="L37" s="23"/>
      <c r="M37" s="26"/>
      <c r="N37" s="26"/>
      <c r="O37" s="26"/>
      <c r="P37" s="26"/>
      <c r="Q37" s="26"/>
      <c r="R37" s="26"/>
      <c r="S37" s="23"/>
      <c r="T37" s="26"/>
      <c r="U37" s="23"/>
      <c r="V37" s="26"/>
      <c r="W37" s="23"/>
      <c r="X37" s="31"/>
      <c r="Y37" s="26"/>
      <c r="Z37" s="35"/>
      <c r="AA37" s="36"/>
      <c r="AC37" s="26"/>
      <c r="AE37" s="23"/>
      <c r="AF37" s="23"/>
      <c r="AG37" s="23"/>
    </row>
    <row r="38" spans="1:33" ht="12">
      <c r="A38" s="16">
        <f t="shared" si="1"/>
        <v>30</v>
      </c>
      <c r="B38" s="11" t="str">
        <f>'1st Quarter'!B37</f>
        <v>ABING, MARNEL JOHN ABLEN</v>
      </c>
      <c r="C38" s="11" t="e">
        <f>'1st Quarter'!#REF!</f>
        <v>#REF!</v>
      </c>
      <c r="D38" s="12">
        <f>'1st Quarter'!BA37</f>
        <v>83</v>
      </c>
      <c r="E38" s="17" t="str">
        <f t="shared" si="0"/>
        <v>Passed</v>
      </c>
      <c r="F38" s="14"/>
      <c r="G38" s="17"/>
      <c r="H38" s="18"/>
      <c r="I38" s="23"/>
      <c r="J38" s="23"/>
      <c r="K38" s="23"/>
      <c r="L38" s="23"/>
      <c r="M38" s="26"/>
      <c r="N38" s="26"/>
      <c r="O38" s="26"/>
      <c r="P38" s="26"/>
      <c r="Q38" s="26"/>
      <c r="R38" s="26"/>
      <c r="S38" s="23"/>
      <c r="T38" s="26"/>
      <c r="U38" s="23"/>
      <c r="V38" s="26"/>
      <c r="W38" s="23"/>
      <c r="X38" s="31"/>
      <c r="Y38" s="26"/>
      <c r="Z38" s="35"/>
      <c r="AA38" s="36"/>
      <c r="AC38" s="26"/>
      <c r="AE38" s="23"/>
      <c r="AF38" s="23"/>
      <c r="AG38" s="23"/>
    </row>
    <row r="39" spans="1:33" ht="12">
      <c r="A39" s="16">
        <f t="shared" si="1"/>
        <v>31</v>
      </c>
      <c r="B39" s="11" t="str">
        <f>'1st Quarter'!B38</f>
        <v>ALESNA, HANNA FAITH PANONCE</v>
      </c>
      <c r="C39" s="11" t="e">
        <f>'1st Quarter'!#REF!</f>
        <v>#REF!</v>
      </c>
      <c r="D39" s="12">
        <f>'1st Quarter'!BA38</f>
        <v>88</v>
      </c>
      <c r="E39" s="17" t="str">
        <f t="shared" si="0"/>
        <v>Passed</v>
      </c>
      <c r="F39" s="14"/>
      <c r="G39" s="17"/>
      <c r="H39" s="18"/>
      <c r="I39" s="22"/>
      <c r="J39" s="23"/>
      <c r="K39" s="23"/>
      <c r="L39" s="23"/>
      <c r="M39" s="26"/>
      <c r="N39" s="26"/>
      <c r="O39" s="26"/>
      <c r="P39" s="26"/>
      <c r="Q39" s="26"/>
      <c r="R39" s="26"/>
      <c r="S39" s="23"/>
      <c r="T39" s="26"/>
      <c r="U39" s="23"/>
      <c r="V39" s="26"/>
      <c r="W39" s="23"/>
      <c r="X39" s="31"/>
      <c r="Y39" s="26"/>
      <c r="Z39" s="35"/>
      <c r="AA39" s="36"/>
      <c r="AC39" s="26"/>
      <c r="AE39" s="23"/>
      <c r="AF39" s="23"/>
      <c r="AG39" s="23"/>
    </row>
    <row r="40" spans="1:33" ht="12">
      <c r="A40" s="16">
        <f t="shared" si="1"/>
        <v>32</v>
      </c>
      <c r="B40" s="11" t="str">
        <f>'1st Quarter'!B39</f>
        <v>BANAAG, JOSHUA CARACA</v>
      </c>
      <c r="C40" s="11" t="e">
        <f>'1st Quarter'!#REF!</f>
        <v>#REF!</v>
      </c>
      <c r="D40" s="12">
        <f>'1st Quarter'!BA39</f>
        <v>89</v>
      </c>
      <c r="E40" s="17" t="str">
        <f t="shared" si="0"/>
        <v>Passed</v>
      </c>
      <c r="F40" s="14"/>
      <c r="G40" s="17"/>
      <c r="H40" s="18"/>
      <c r="I40" s="23"/>
      <c r="J40" s="23"/>
      <c r="K40" s="23"/>
      <c r="L40" s="23"/>
      <c r="M40" s="26"/>
      <c r="N40" s="26"/>
      <c r="O40" s="26"/>
      <c r="P40" s="26"/>
      <c r="Q40" s="26"/>
      <c r="R40" s="26"/>
      <c r="S40" s="23"/>
      <c r="T40" s="26"/>
      <c r="U40" s="23"/>
      <c r="V40" s="26"/>
      <c r="W40" s="23"/>
      <c r="X40" s="31"/>
      <c r="Y40" s="26"/>
      <c r="Z40" s="35"/>
      <c r="AA40" s="36"/>
      <c r="AC40" s="26"/>
      <c r="AE40" s="23"/>
      <c r="AF40" s="23"/>
      <c r="AG40" s="23"/>
    </row>
    <row r="41" spans="1:33" ht="12">
      <c r="A41" s="16">
        <f t="shared" si="1"/>
        <v>33</v>
      </c>
      <c r="B41" s="11" t="str">
        <f>'1st Quarter'!B40</f>
        <v>CABIDO, ROSE CAMILA GOMEZ</v>
      </c>
      <c r="C41" s="11" t="e">
        <f>'1st Quarter'!#REF!</f>
        <v>#REF!</v>
      </c>
      <c r="D41" s="12">
        <f>'1st Quarter'!BA40</f>
        <v>85</v>
      </c>
      <c r="E41" s="17" t="str">
        <f t="shared" si="0"/>
        <v>Passed</v>
      </c>
      <c r="F41" s="14"/>
      <c r="G41" s="17"/>
      <c r="H41" s="18"/>
      <c r="I41" s="22"/>
      <c r="J41" s="23"/>
      <c r="K41" s="23"/>
      <c r="L41" s="23"/>
      <c r="M41" s="26"/>
      <c r="N41" s="26"/>
      <c r="O41" s="26"/>
      <c r="P41" s="26"/>
      <c r="Q41" s="26"/>
      <c r="R41" s="26"/>
      <c r="S41" s="23"/>
      <c r="T41" s="26"/>
      <c r="U41" s="23"/>
      <c r="V41" s="26"/>
      <c r="W41" s="23"/>
      <c r="X41" s="31"/>
      <c r="Y41" s="26"/>
      <c r="Z41" s="35"/>
      <c r="AA41" s="36"/>
      <c r="AC41" s="26"/>
      <c r="AE41" s="23"/>
      <c r="AF41" s="23"/>
      <c r="AG41" s="23"/>
    </row>
    <row r="42" spans="1:33" ht="12">
      <c r="A42" s="16">
        <f t="shared" si="1"/>
        <v>34</v>
      </c>
      <c r="B42" s="11" t="str">
        <f>'1st Quarter'!B41</f>
        <v>DUGADUGA, JESSEL MIJARES</v>
      </c>
      <c r="C42" s="11" t="e">
        <f>'1st Quarter'!#REF!</f>
        <v>#REF!</v>
      </c>
      <c r="D42" s="12">
        <f>'1st Quarter'!BA41</f>
        <v>89</v>
      </c>
      <c r="E42" s="17" t="str">
        <f t="shared" si="0"/>
        <v>Passed</v>
      </c>
      <c r="F42" s="14"/>
      <c r="G42" s="17"/>
      <c r="H42" s="18"/>
      <c r="I42" s="23"/>
      <c r="J42" s="23"/>
      <c r="K42" s="23"/>
      <c r="L42" s="23"/>
      <c r="M42" s="26"/>
      <c r="N42" s="26"/>
      <c r="O42" s="26"/>
      <c r="P42" s="26"/>
      <c r="Q42" s="26"/>
      <c r="R42" s="26"/>
      <c r="S42" s="23"/>
      <c r="T42" s="26"/>
      <c r="U42" s="23"/>
      <c r="V42" s="26"/>
      <c r="W42" s="23"/>
      <c r="X42" s="31"/>
      <c r="Y42" s="26"/>
      <c r="Z42" s="35"/>
      <c r="AA42" s="36"/>
      <c r="AC42" s="26"/>
      <c r="AE42" s="23"/>
      <c r="AF42" s="23"/>
      <c r="AG42" s="23"/>
    </row>
    <row r="43" spans="1:33" ht="12">
      <c r="A43" s="16">
        <f t="shared" si="1"/>
        <v>35</v>
      </c>
      <c r="B43" s="11" t="str">
        <f>'1st Quarter'!B42</f>
        <v>ESTANEL, LAUDE G.</v>
      </c>
      <c r="C43" s="11" t="e">
        <f>'1st Quarter'!#REF!</f>
        <v>#REF!</v>
      </c>
      <c r="D43" s="12">
        <f>'1st Quarter'!BA42</f>
        <v>73</v>
      </c>
      <c r="E43" s="17" t="str">
        <f t="shared" si="0"/>
        <v>Failed</v>
      </c>
      <c r="F43" s="14"/>
      <c r="G43" s="17"/>
      <c r="H43" s="18"/>
      <c r="I43" s="23"/>
      <c r="J43" s="23"/>
      <c r="K43" s="23"/>
      <c r="L43" s="23"/>
      <c r="M43" s="26"/>
      <c r="N43" s="26"/>
      <c r="O43" s="26"/>
      <c r="P43" s="26"/>
      <c r="Q43" s="26"/>
      <c r="R43" s="26"/>
      <c r="S43" s="23"/>
      <c r="T43" s="26"/>
      <c r="U43" s="23"/>
      <c r="V43" s="26"/>
      <c r="W43" s="23"/>
      <c r="X43" s="31"/>
      <c r="Y43" s="26"/>
      <c r="Z43" s="35"/>
      <c r="AA43" s="36"/>
      <c r="AC43" s="26"/>
      <c r="AE43" s="23"/>
      <c r="AF43" s="23"/>
      <c r="AG43" s="23"/>
    </row>
    <row r="44" spans="1:33" ht="12">
      <c r="A44" s="16">
        <f t="shared" si="1"/>
        <v>36</v>
      </c>
      <c r="B44" s="11" t="str">
        <f>'1st Quarter'!B43</f>
        <v>GOMEZ, HAZEL MARIE LEGARTE</v>
      </c>
      <c r="C44" s="11" t="e">
        <f>'1st Quarter'!#REF!</f>
        <v>#REF!</v>
      </c>
      <c r="D44" s="12">
        <f>'1st Quarter'!BA43</f>
        <v>93</v>
      </c>
      <c r="E44" s="17" t="str">
        <f t="shared" si="0"/>
        <v>Passed</v>
      </c>
      <c r="F44" s="14"/>
      <c r="G44" s="17"/>
      <c r="H44" s="18"/>
      <c r="I44" s="22"/>
      <c r="J44" s="23"/>
      <c r="K44" s="23"/>
      <c r="L44" s="23"/>
      <c r="M44" s="26"/>
      <c r="N44" s="26"/>
      <c r="O44" s="26"/>
      <c r="P44" s="26"/>
      <c r="Q44" s="26"/>
      <c r="R44" s="26"/>
      <c r="S44" s="23"/>
      <c r="T44" s="26"/>
      <c r="U44" s="23"/>
      <c r="V44" s="26"/>
      <c r="W44" s="23"/>
      <c r="X44" s="31"/>
      <c r="Y44" s="26"/>
      <c r="Z44" s="35"/>
      <c r="AA44" s="36"/>
      <c r="AC44" s="26"/>
      <c r="AE44" s="23"/>
      <c r="AF44" s="23"/>
      <c r="AG44" s="23"/>
    </row>
    <row r="45" spans="1:33" ht="12">
      <c r="A45" s="16">
        <f t="shared" si="1"/>
        <v>37</v>
      </c>
      <c r="B45" s="11" t="str">
        <f>'1st Quarter'!B44</f>
        <v>GONZALES, JANE .</v>
      </c>
      <c r="C45" s="11" t="e">
        <f>'1st Quarter'!#REF!</f>
        <v>#REF!</v>
      </c>
      <c r="D45" s="12">
        <f>'1st Quarter'!BA44</f>
        <v>93</v>
      </c>
      <c r="E45" s="17" t="str">
        <f t="shared" si="0"/>
        <v>Passed</v>
      </c>
      <c r="F45" s="14"/>
      <c r="G45" s="17"/>
      <c r="H45" s="18"/>
      <c r="I45" s="23"/>
      <c r="J45" s="23"/>
      <c r="K45" s="23"/>
      <c r="L45" s="23"/>
      <c r="M45" s="26"/>
      <c r="N45" s="26"/>
      <c r="O45" s="26"/>
      <c r="P45" s="26"/>
      <c r="Q45" s="26"/>
      <c r="R45" s="26"/>
      <c r="S45" s="23"/>
      <c r="T45" s="26"/>
      <c r="U45" s="23"/>
      <c r="V45" s="26"/>
      <c r="W45" s="23"/>
      <c r="X45" s="31"/>
      <c r="Y45" s="26"/>
      <c r="Z45" s="35"/>
      <c r="AA45" s="36"/>
      <c r="AC45" s="26"/>
      <c r="AE45" s="23"/>
      <c r="AF45" s="23"/>
      <c r="AG45" s="23"/>
    </row>
    <row r="46" spans="1:33" ht="12">
      <c r="A46" s="16">
        <f t="shared" si="1"/>
        <v>38</v>
      </c>
      <c r="B46" s="11" t="str">
        <f>'1st Quarter'!B45</f>
        <v>GUMBAN, NIÑA MARIE TABARNO</v>
      </c>
      <c r="C46" s="11" t="e">
        <f>'1st Quarter'!#REF!</f>
        <v>#REF!</v>
      </c>
      <c r="D46" s="12">
        <f>'1st Quarter'!BA45</f>
        <v>84</v>
      </c>
      <c r="E46" s="17" t="str">
        <f t="shared" si="0"/>
        <v>Passed</v>
      </c>
      <c r="F46" s="14"/>
      <c r="G46" s="17"/>
      <c r="H46" s="18"/>
      <c r="I46" s="23"/>
      <c r="J46" s="23"/>
      <c r="K46" s="23"/>
      <c r="L46" s="23"/>
      <c r="M46" s="26"/>
      <c r="N46" s="26"/>
      <c r="O46" s="26"/>
      <c r="P46" s="26"/>
      <c r="Q46" s="26"/>
      <c r="R46" s="26"/>
      <c r="S46" s="23"/>
      <c r="T46" s="26"/>
      <c r="U46" s="23"/>
      <c r="V46" s="26"/>
      <c r="W46" s="23"/>
      <c r="X46" s="31"/>
      <c r="Y46" s="26"/>
      <c r="Z46" s="35"/>
      <c r="AA46" s="36"/>
      <c r="AC46" s="26"/>
      <c r="AE46" s="23"/>
      <c r="AF46" s="23"/>
      <c r="AG46" s="23"/>
    </row>
    <row r="47" spans="1:33" ht="12">
      <c r="A47" s="16">
        <f t="shared" si="1"/>
        <v>39</v>
      </c>
      <c r="B47" s="11" t="e">
        <f>'1st Quarter'!#REF!</f>
        <v>#REF!</v>
      </c>
      <c r="C47" s="11" t="e">
        <f>'1st Quarter'!#REF!</f>
        <v>#REF!</v>
      </c>
      <c r="D47" s="12" t="e">
        <f>'1st Quarter'!#REF!</f>
        <v>#REF!</v>
      </c>
      <c r="E47" s="17" t="e">
        <f t="shared" si="0"/>
        <v>#REF!</v>
      </c>
      <c r="F47" s="14"/>
      <c r="G47" s="17"/>
      <c r="H47" s="18"/>
      <c r="I47" s="22"/>
      <c r="J47" s="23"/>
      <c r="K47" s="23"/>
      <c r="L47" s="23"/>
      <c r="M47" s="26"/>
      <c r="N47" s="26"/>
      <c r="O47" s="26"/>
      <c r="P47" s="26"/>
      <c r="Q47" s="26"/>
      <c r="R47" s="26"/>
      <c r="S47" s="23"/>
      <c r="T47" s="26"/>
      <c r="U47" s="23"/>
      <c r="V47" s="26"/>
      <c r="W47" s="23"/>
      <c r="X47" s="31"/>
      <c r="Y47" s="26"/>
      <c r="Z47" s="35"/>
      <c r="AA47" s="36"/>
      <c r="AC47" s="26"/>
      <c r="AE47" s="23"/>
      <c r="AF47" s="23"/>
      <c r="AG47" s="23"/>
    </row>
    <row r="48" spans="1:33" ht="12">
      <c r="A48" s="19">
        <f t="shared" si="1"/>
        <v>40</v>
      </c>
      <c r="B48" s="11" t="e">
        <f>'1st Quarter'!#REF!</f>
        <v>#REF!</v>
      </c>
      <c r="C48" s="11" t="e">
        <f>'1st Quarter'!#REF!</f>
        <v>#REF!</v>
      </c>
      <c r="D48" s="12" t="e">
        <f>'1st Quarter'!#REF!</f>
        <v>#REF!</v>
      </c>
      <c r="E48" s="17" t="e">
        <f t="shared" si="0"/>
        <v>#REF!</v>
      </c>
      <c r="F48" s="14"/>
      <c r="G48" s="17"/>
      <c r="H48" s="18"/>
      <c r="I48" s="23"/>
      <c r="J48" s="23"/>
      <c r="K48" s="23"/>
      <c r="L48" s="23"/>
      <c r="M48" s="26"/>
      <c r="N48" s="26"/>
      <c r="O48" s="26"/>
      <c r="P48" s="26"/>
      <c r="Q48" s="26"/>
      <c r="R48" s="26"/>
      <c r="S48" s="23"/>
      <c r="T48" s="26"/>
      <c r="U48" s="23"/>
      <c r="V48" s="26"/>
      <c r="W48" s="23"/>
      <c r="X48" s="31"/>
      <c r="Y48" s="26"/>
      <c r="Z48" s="35"/>
      <c r="AA48" s="36"/>
      <c r="AC48" s="26"/>
      <c r="AE48" s="23"/>
      <c r="AF48" s="23"/>
      <c r="AG48" s="23"/>
    </row>
    <row r="49" spans="1:33" ht="12">
      <c r="A49" s="16">
        <f t="shared" si="1"/>
        <v>41</v>
      </c>
      <c r="B49" s="11" t="str">
        <f>'1st Quarter'!B46</f>
        <v>MAGOS, LOVELY SHYLE CABUROG</v>
      </c>
      <c r="C49" s="11" t="e">
        <f>'1st Quarter'!#REF!</f>
        <v>#REF!</v>
      </c>
      <c r="D49" s="12">
        <f>'1st Quarter'!BA46</f>
        <v>84</v>
      </c>
      <c r="E49" s="17" t="str">
        <f t="shared" si="0"/>
        <v>Passed</v>
      </c>
      <c r="F49" s="14"/>
      <c r="G49" s="17"/>
      <c r="H49" s="18"/>
      <c r="I49" s="23"/>
      <c r="J49" s="23"/>
      <c r="K49" s="23"/>
      <c r="L49" s="23"/>
      <c r="M49" s="26"/>
      <c r="N49" s="26"/>
      <c r="O49" s="26"/>
      <c r="P49" s="26"/>
      <c r="Q49" s="26"/>
      <c r="R49" s="26"/>
      <c r="S49" s="23"/>
      <c r="T49" s="26"/>
      <c r="U49" s="23"/>
      <c r="V49" s="26"/>
      <c r="W49" s="23"/>
      <c r="X49" s="31"/>
      <c r="Y49" s="26"/>
      <c r="Z49" s="35"/>
      <c r="AA49" s="36"/>
      <c r="AC49" s="26"/>
      <c r="AE49" s="23"/>
      <c r="AF49" s="23"/>
      <c r="AG49" s="23"/>
    </row>
    <row r="50" spans="1:33" ht="12">
      <c r="A50" s="19">
        <f t="shared" si="1"/>
        <v>42</v>
      </c>
      <c r="B50" s="11" t="str">
        <f>'1st Quarter'!B47</f>
        <v>NAVARRO, ALEXANDRA THERESE .</v>
      </c>
      <c r="C50" s="11" t="e">
        <f>'1st Quarter'!#REF!</f>
        <v>#REF!</v>
      </c>
      <c r="D50" s="12">
        <f>'1st Quarter'!BA47</f>
        <v>89</v>
      </c>
      <c r="E50" s="17" t="str">
        <f t="shared" ref="E50:E55" si="2">IF(D50&gt;=75,"Passed","Failed")</f>
        <v>Passed</v>
      </c>
      <c r="F50" s="14"/>
      <c r="G50" s="17"/>
      <c r="H50" s="18"/>
      <c r="I50" s="28"/>
      <c r="J50" s="28"/>
      <c r="K50" s="29"/>
      <c r="L50" s="28"/>
      <c r="M50" s="29"/>
      <c r="N50" s="28"/>
      <c r="O50" s="29"/>
      <c r="P50" s="30"/>
      <c r="Q50" s="28"/>
      <c r="R50" s="33"/>
      <c r="S50" s="34"/>
      <c r="U50" s="26"/>
      <c r="W50" s="23"/>
      <c r="X50" s="23"/>
      <c r="Y50" s="23"/>
      <c r="Z50" s="4"/>
    </row>
    <row r="51" spans="1:33" s="2" customFormat="1" ht="12">
      <c r="A51" s="16">
        <f t="shared" si="1"/>
        <v>43</v>
      </c>
      <c r="B51" s="11" t="str">
        <f>'1st Quarter'!B48</f>
        <v>ORTEGA, RICA MAE BONTUYAN</v>
      </c>
      <c r="C51" s="11" t="e">
        <f>'1st Quarter'!#REF!</f>
        <v>#REF!</v>
      </c>
      <c r="D51" s="12">
        <f>'1st Quarter'!BA48</f>
        <v>84</v>
      </c>
      <c r="E51" s="17" t="str">
        <f t="shared" si="2"/>
        <v>Passed</v>
      </c>
      <c r="F51" s="14"/>
      <c r="G51" s="17"/>
      <c r="H51" s="18"/>
      <c r="I51" s="26"/>
      <c r="J51" s="26"/>
      <c r="K51" s="23"/>
      <c r="L51" s="26"/>
      <c r="M51" s="23"/>
      <c r="N51" s="26"/>
      <c r="O51" s="23"/>
      <c r="P51" s="31"/>
      <c r="Q51" s="26"/>
      <c r="R51" s="35"/>
      <c r="S51" s="36"/>
      <c r="U51" s="26"/>
      <c r="V51" s="4"/>
      <c r="W51" s="37"/>
      <c r="X51" s="37"/>
      <c r="Y51" s="37"/>
    </row>
    <row r="52" spans="1:33" ht="12">
      <c r="A52" s="19">
        <f t="shared" si="1"/>
        <v>44</v>
      </c>
      <c r="B52" s="11" t="str">
        <f>'1st Quarter'!B49</f>
        <v>ORTIZ, JANNETH TABURA</v>
      </c>
      <c r="C52" s="11" t="e">
        <f>'1st Quarter'!#REF!</f>
        <v>#REF!</v>
      </c>
      <c r="D52" s="12">
        <f>'1st Quarter'!BA49</f>
        <v>91</v>
      </c>
      <c r="E52" s="17" t="str">
        <f t="shared" si="2"/>
        <v>Passed</v>
      </c>
      <c r="F52" s="14"/>
      <c r="G52" s="17"/>
      <c r="H52" s="18"/>
      <c r="I52" s="22"/>
      <c r="J52" s="26"/>
      <c r="K52" s="23"/>
      <c r="L52" s="26"/>
      <c r="M52" s="23"/>
      <c r="N52" s="26"/>
      <c r="O52" s="23"/>
      <c r="P52" s="31"/>
      <c r="Q52" s="26"/>
      <c r="R52" s="35"/>
      <c r="S52" s="36"/>
      <c r="U52" s="26"/>
      <c r="W52" s="23"/>
      <c r="X52" s="23"/>
      <c r="Y52" s="23"/>
      <c r="Z52" s="4"/>
    </row>
    <row r="53" spans="1:33" ht="12">
      <c r="A53" s="16">
        <f t="shared" si="1"/>
        <v>45</v>
      </c>
      <c r="B53" s="11" t="str">
        <f>'1st Quarter'!B50</f>
        <v>PAPILLERIN, ALEXZANDRA MAY EDER</v>
      </c>
      <c r="C53" s="11" t="e">
        <f>'1st Quarter'!#REF!</f>
        <v>#REF!</v>
      </c>
      <c r="D53" s="12">
        <f>'1st Quarter'!BA50</f>
        <v>72</v>
      </c>
      <c r="E53" s="17" t="str">
        <f t="shared" si="2"/>
        <v>Failed</v>
      </c>
      <c r="F53" s="14"/>
      <c r="G53" s="17"/>
      <c r="H53" s="18"/>
      <c r="I53" s="22"/>
      <c r="J53" s="26"/>
      <c r="K53" s="23"/>
      <c r="L53" s="26"/>
      <c r="M53" s="23"/>
      <c r="N53" s="26"/>
      <c r="O53" s="23"/>
      <c r="P53" s="31"/>
      <c r="Q53" s="26"/>
      <c r="R53" s="35"/>
      <c r="S53" s="36"/>
      <c r="U53" s="26"/>
      <c r="W53" s="23"/>
      <c r="X53" s="23"/>
      <c r="Y53" s="23"/>
      <c r="Z53" s="4"/>
    </row>
    <row r="54" spans="1:33" ht="12">
      <c r="A54" s="19">
        <f t="shared" si="1"/>
        <v>46</v>
      </c>
      <c r="B54" s="11" t="str">
        <f>'1st Quarter'!B51</f>
        <v>PILLO, ABEGAIL BONGO</v>
      </c>
      <c r="C54" s="11" t="e">
        <f>'1st Quarter'!#REF!</f>
        <v>#REF!</v>
      </c>
      <c r="D54" s="12">
        <f>'1st Quarter'!BA51</f>
        <v>89</v>
      </c>
      <c r="E54" s="17" t="str">
        <f t="shared" si="2"/>
        <v>Passed</v>
      </c>
      <c r="F54" s="14"/>
      <c r="G54" s="17"/>
      <c r="H54" s="18"/>
      <c r="I54" s="26"/>
      <c r="J54" s="26"/>
      <c r="K54" s="23"/>
      <c r="L54" s="26"/>
      <c r="M54" s="23"/>
      <c r="N54" s="26"/>
      <c r="O54" s="23"/>
      <c r="P54" s="31"/>
      <c r="Q54" s="26"/>
      <c r="R54" s="35"/>
      <c r="S54" s="36"/>
      <c r="U54" s="26"/>
      <c r="W54" s="23"/>
      <c r="X54" s="23"/>
      <c r="Y54" s="23"/>
      <c r="Z54" s="4"/>
    </row>
    <row r="55" spans="1:33" ht="12">
      <c r="A55" s="16">
        <f t="shared" si="1"/>
        <v>47</v>
      </c>
      <c r="B55" s="11" t="str">
        <f>'1st Quarter'!B52</f>
        <v>QUINAGING, KYLLE VEGA</v>
      </c>
      <c r="C55" s="11" t="e">
        <f>'1st Quarter'!#REF!</f>
        <v>#REF!</v>
      </c>
      <c r="D55" s="12">
        <f>'1st Quarter'!BA52</f>
        <v>86</v>
      </c>
      <c r="E55" s="17" t="str">
        <f t="shared" si="2"/>
        <v>Passed</v>
      </c>
      <c r="F55" s="14"/>
      <c r="G55" s="17"/>
      <c r="H55" s="18"/>
      <c r="I55" s="26"/>
      <c r="J55" s="26"/>
      <c r="K55" s="23"/>
      <c r="L55" s="26"/>
      <c r="M55" s="23"/>
      <c r="N55" s="26"/>
      <c r="O55" s="23"/>
      <c r="P55" s="31"/>
      <c r="Q55" s="26"/>
      <c r="R55" s="35"/>
      <c r="S55" s="36"/>
      <c r="U55" s="26"/>
      <c r="W55" s="23"/>
      <c r="X55" s="23"/>
      <c r="Y55" s="23"/>
      <c r="Z55" s="4"/>
    </row>
    <row r="56" spans="1:33" ht="12">
      <c r="A56" s="19"/>
      <c r="B56" s="11"/>
      <c r="C56" s="11"/>
      <c r="D56" s="12"/>
      <c r="E56" s="17"/>
      <c r="F56" s="14"/>
      <c r="G56" s="17"/>
      <c r="H56" s="18"/>
      <c r="I56" s="26"/>
      <c r="J56" s="26"/>
      <c r="K56" s="23"/>
      <c r="L56" s="26"/>
      <c r="M56" s="23"/>
      <c r="N56" s="26"/>
      <c r="O56" s="23"/>
      <c r="P56" s="31"/>
      <c r="Q56" s="26"/>
      <c r="R56" s="35"/>
      <c r="S56" s="36"/>
      <c r="U56" s="26"/>
      <c r="W56" s="23"/>
      <c r="X56" s="23"/>
      <c r="Y56" s="23"/>
      <c r="Z56" s="4"/>
    </row>
    <row r="57" spans="1:33" ht="12">
      <c r="A57" s="19"/>
      <c r="B57" s="11"/>
      <c r="C57" s="11"/>
      <c r="D57" s="12"/>
      <c r="E57" s="17"/>
      <c r="F57" s="14"/>
      <c r="G57" s="17"/>
      <c r="H57" s="18"/>
      <c r="I57" s="26"/>
      <c r="J57" s="26"/>
      <c r="K57" s="23"/>
      <c r="L57" s="26"/>
      <c r="M57" s="23"/>
      <c r="N57" s="26"/>
      <c r="O57" s="23"/>
      <c r="P57" s="31"/>
      <c r="Q57" s="26"/>
      <c r="R57" s="35"/>
      <c r="S57" s="36"/>
      <c r="U57" s="26"/>
      <c r="W57" s="23"/>
      <c r="X57" s="23"/>
      <c r="Y57" s="23"/>
      <c r="Z57" s="4"/>
    </row>
    <row r="58" spans="1:33" ht="12">
      <c r="A58" s="16"/>
      <c r="B58" s="11"/>
      <c r="C58" s="11"/>
      <c r="D58" s="12"/>
      <c r="E58" s="17"/>
      <c r="F58" s="14"/>
      <c r="G58" s="17"/>
      <c r="H58" s="18"/>
      <c r="I58" s="26"/>
      <c r="J58" s="26"/>
      <c r="K58" s="23"/>
      <c r="L58" s="26"/>
      <c r="M58" s="23"/>
      <c r="N58" s="26"/>
      <c r="O58" s="23"/>
      <c r="P58" s="31"/>
      <c r="Q58" s="26"/>
      <c r="R58" s="35"/>
      <c r="S58" s="36"/>
      <c r="U58" s="26"/>
      <c r="W58" s="23"/>
      <c r="X58" s="23"/>
      <c r="Y58" s="23"/>
      <c r="Z58" s="4"/>
    </row>
    <row r="59" spans="1:33">
      <c r="B59" s="20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1"/>
      <c r="Y59" s="23"/>
      <c r="Z59" s="39"/>
      <c r="AA59" s="23"/>
    </row>
    <row r="60" spans="1:33">
      <c r="B60" s="20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31"/>
      <c r="Y60" s="23"/>
      <c r="Z60" s="39"/>
      <c r="AA60" s="23"/>
    </row>
    <row r="61" spans="1:33">
      <c r="B61" s="20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31"/>
      <c r="Y61" s="23"/>
      <c r="Z61" s="39"/>
      <c r="AA61" s="23"/>
    </row>
    <row r="62" spans="1:33">
      <c r="B62" s="20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31"/>
      <c r="Y62" s="23"/>
      <c r="Z62" s="39"/>
      <c r="AA62" s="23"/>
    </row>
    <row r="63" spans="1:33">
      <c r="B63" s="20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31"/>
      <c r="Y63" s="23"/>
      <c r="Z63" s="39"/>
      <c r="AA63" s="23"/>
    </row>
    <row r="64" spans="1:33">
      <c r="B64" s="20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31"/>
      <c r="Y64" s="23"/>
      <c r="Z64" s="39"/>
      <c r="AA64" s="23"/>
    </row>
    <row r="65" spans="2:27">
      <c r="B65" s="20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31"/>
      <c r="Y65" s="23"/>
      <c r="Z65" s="39"/>
      <c r="AA65" s="23"/>
    </row>
    <row r="66" spans="2:27">
      <c r="B66" s="20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31"/>
      <c r="Y66" s="23"/>
      <c r="Z66" s="39"/>
      <c r="AA66" s="23"/>
    </row>
    <row r="67" spans="2:27">
      <c r="B67" s="20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31"/>
      <c r="Y67" s="23"/>
      <c r="Z67" s="39"/>
      <c r="AA67" s="23"/>
    </row>
    <row r="68" spans="2:27">
      <c r="B68" s="20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31"/>
      <c r="Y68" s="23"/>
      <c r="Z68" s="39"/>
      <c r="AA68" s="23"/>
    </row>
    <row r="69" spans="2:27">
      <c r="B69" s="20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31"/>
      <c r="Y69" s="23"/>
      <c r="Z69" s="39"/>
      <c r="AA69" s="23"/>
    </row>
    <row r="70" spans="2:27">
      <c r="B70" s="20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31"/>
      <c r="Y70" s="23"/>
      <c r="Z70" s="39"/>
      <c r="AA70" s="23"/>
    </row>
    <row r="71" spans="2:27">
      <c r="B71" s="20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31"/>
      <c r="Y71" s="23"/>
      <c r="Z71" s="39"/>
      <c r="AA71" s="23"/>
    </row>
    <row r="72" spans="2:27">
      <c r="B72" s="20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31"/>
      <c r="Y72" s="23"/>
      <c r="Z72" s="39"/>
      <c r="AA72" s="23"/>
    </row>
    <row r="73" spans="2:27">
      <c r="B73" s="20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31"/>
      <c r="Y73" s="23"/>
      <c r="Z73" s="39"/>
      <c r="AA73" s="23"/>
    </row>
    <row r="74" spans="2:27">
      <c r="B74" s="20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31"/>
      <c r="Y74" s="23"/>
      <c r="Z74" s="39"/>
      <c r="AA74" s="23"/>
    </row>
    <row r="75" spans="2:27">
      <c r="B75" s="20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31"/>
      <c r="Y75" s="23"/>
      <c r="Z75" s="39"/>
      <c r="AA75" s="23"/>
    </row>
    <row r="76" spans="2:27">
      <c r="B76" s="20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31"/>
      <c r="Y76" s="23"/>
      <c r="Z76" s="39"/>
      <c r="AA76" s="23"/>
    </row>
    <row r="77" spans="2:27">
      <c r="B77" s="20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31"/>
      <c r="Y77" s="23"/>
      <c r="Z77" s="39"/>
      <c r="AA77" s="23"/>
    </row>
    <row r="78" spans="2:27">
      <c r="B78" s="20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31"/>
      <c r="Y78" s="23"/>
      <c r="Z78" s="39"/>
      <c r="AA78" s="23"/>
    </row>
    <row r="79" spans="2:27">
      <c r="B79" s="20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31"/>
      <c r="Y79" s="23"/>
      <c r="Z79" s="39"/>
      <c r="AA79" s="23"/>
    </row>
    <row r="80" spans="2:27">
      <c r="B80" s="20"/>
    </row>
  </sheetData>
  <mergeCells count="12">
    <mergeCell ref="A1:H2"/>
    <mergeCell ref="A7:C8"/>
    <mergeCell ref="A6:E6"/>
    <mergeCell ref="F6:H6"/>
    <mergeCell ref="D7:E7"/>
    <mergeCell ref="F7:G7"/>
    <mergeCell ref="H7:H8"/>
    <mergeCell ref="A3:H3"/>
    <mergeCell ref="A4:E4"/>
    <mergeCell ref="F4:H4"/>
    <mergeCell ref="A5:E5"/>
    <mergeCell ref="F5:H5"/>
  </mergeCells>
  <conditionalFormatting sqref="E9:E58">
    <cfRule type="cellIs" dxfId="7" priority="6" stopIfTrue="1" operator="lessThan">
      <formula>75</formula>
    </cfRule>
    <cfRule type="cellIs" dxfId="6" priority="5" stopIfTrue="1" operator="lessThan">
      <formula>75</formula>
    </cfRule>
    <cfRule type="cellIs" dxfId="5" priority="4" stopIfTrue="1" operator="equal">
      <formula>"Failed"</formula>
    </cfRule>
  </conditionalFormatting>
  <conditionalFormatting sqref="G9:G58">
    <cfRule type="cellIs" dxfId="4" priority="3" stopIfTrue="1" operator="lessThan">
      <formula>75</formula>
    </cfRule>
    <cfRule type="cellIs" dxfId="3" priority="2" stopIfTrue="1" operator="lessThan">
      <formula>75</formula>
    </cfRule>
    <cfRule type="cellIs" dxfId="2" priority="1" stopIfTrue="1" operator="equal">
      <formula>"Failed"</formula>
    </cfRule>
  </conditionalFormatting>
  <conditionalFormatting sqref="AA1:AA49 AA59:AA1048576 S50:S58">
    <cfRule type="cellIs" dxfId="1" priority="8" stopIfTrue="1" operator="lessThan">
      <formula>75</formula>
    </cfRule>
  </conditionalFormatting>
  <conditionalFormatting sqref="H9:H58 D9:D58 F9:F58">
    <cfRule type="cellIs" dxfId="0" priority="7" stopIfTrue="1" operator="lessThan">
      <formula>75</formula>
    </cfRule>
  </conditionalFormatting>
  <printOptions horizontalCentered="1"/>
  <pageMargins left="0.235416666666667" right="0.235416666666667" top="0.74791666666666701" bottom="0.74791666666666701" header="0.31388888888888899" footer="0.31388888888888899"/>
  <pageSetup orientation="portrait" horizontalDpi="120" verticalDpi="7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1st Quarter</vt:lpstr>
      <vt:lpstr>2nd Quarter</vt:lpstr>
      <vt:lpstr>SUMMARY OF GRADES</vt:lpstr>
      <vt:lpstr>Transmutation Table</vt:lpstr>
      <vt:lpstr>FA-TT</vt:lpstr>
      <vt:lpstr>SUMMARY OF GRADES (2)</vt:lpstr>
      <vt:lpstr>'1st Quarter'!Print_Area</vt:lpstr>
      <vt:lpstr>'2nd Quarter'!Print_Area</vt:lpstr>
      <vt:lpstr>'SUMMARY OF GRADES'!Print_Area</vt:lpstr>
      <vt:lpstr>'SUMMARY OF GRADES (2)'!Print_Area</vt:lpstr>
      <vt:lpstr>Transmu</vt:lpstr>
      <vt:lpstr>Transmu2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B. Custodio</dc:creator>
  <cp:lastModifiedBy>Kevin Kyle C. Raagas</cp:lastModifiedBy>
  <cp:lastPrinted>2019-03-26T14:10:00Z</cp:lastPrinted>
  <dcterms:created xsi:type="dcterms:W3CDTF">2015-04-06T03:28:00Z</dcterms:created>
  <dcterms:modified xsi:type="dcterms:W3CDTF">2020-03-19T15:24:45Z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